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bank-05-summary\"/>
    </mc:Choice>
  </mc:AlternateContent>
  <xr:revisionPtr revIDLastSave="0" documentId="8_{47C0B6DC-49FC-483A-AFCF-9D040E48AFD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Stmt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<sst xmlns="http://schemas.openxmlformats.org/spreadsheetml/2006/main" count="109" uniqueCount="99">
  <si>
    <t>Txn Date</t>
  </si>
  <si>
    <t>Narration</t>
  </si>
  <si>
    <t>Withdrawal</t>
  </si>
  <si>
    <t>Deposit</t>
  </si>
  <si>
    <t>Balance</t>
  </si>
  <si>
    <t>UPI/DR/412883212634/TATA POWER/YESB/tatapower@icici/Payment</t>
  </si>
  <si>
    <t>UPI/DR/412156198796/IRCTC/YESB/irctc@sbi/Payment</t>
  </si>
  <si>
    <t>UPI/DR/412544725216/SWIGGY/SBIN/swiggy@ybl/Payment</t>
  </si>
  <si>
    <t>NEFT CR-HDFC0000123-ACME SOFTWARE PVT LTD-SALARY APR 2026</t>
  </si>
  <si>
    <t>UPI/DR/412573344060/TATA POWER/SBIN/tatapower@icici/Payment</t>
  </si>
  <si>
    <t>UPI/DR/412907734219/DMART/HDFC/dmart.pay@axl/Payment</t>
  </si>
  <si>
    <t>UPI/DR/412107207272/RAMESH KIRANA/HDFC/9876501234@ybl/Payment</t>
  </si>
  <si>
    <t>UPI/DR/412888372925/ZOMATO/YESB/zomato@hdfcbank/Payment</t>
  </si>
  <si>
    <t>UPI/DR/412377327327/RELIANCE JIO/YESB/jio@sbi/Payment</t>
  </si>
  <si>
    <t>UPI/DR/412235320392/RAMESH KIRANA/SBIN/9876501234@ybl/Payment</t>
  </si>
  <si>
    <t>NACH DR-HDFC HOME LOAN EMI-LN00451223</t>
  </si>
  <si>
    <t>UPI/DR/412532374429/UBER/YESB/uber@paytm/Payment</t>
  </si>
  <si>
    <t>UPI/DR/412060082402/UBER/SBIN/uber@paytm/Payment</t>
  </si>
  <si>
    <t>UPI/DR/412018435886/BIGBASKET/SBIN/bigbasket@icici/Payment</t>
  </si>
  <si>
    <t>UPI/DR/412852674766/UBER/SBIN/uber@paytm/Payment</t>
  </si>
  <si>
    <t>UPI/DR/412094668204/SWIGGY/SBIN/swiggy@ybl/Payment</t>
  </si>
  <si>
    <t>UPI/DR/412257029813/UBER/ICIC/uber@paytm/Payment</t>
  </si>
  <si>
    <t>UPI/DR/412026944994/ZOMATO/YESB/zomato@hdfcbank/Payment</t>
  </si>
  <si>
    <t>UPI/DR/412619073954/LIC/SBIN/lic@hdfcbank/Payment</t>
  </si>
  <si>
    <t>UPI/DR/412506224705/AMAZON/SBIN/amazon@apl/Payment</t>
  </si>
  <si>
    <t>UPI/DR/412938338416/AMAZON/HDFC/amazon@apl/Payment</t>
  </si>
  <si>
    <t>UPI/DR/412020198948/RAMESH KIRANA/HDFC/9876501234@ybl/Payment</t>
  </si>
  <si>
    <t>UPI/DR/412548032309/ZOMATO/HDFC/zomato@hdfcbank/Payment</t>
  </si>
  <si>
    <t>UPI/DR/412304727160/UBER/SBIN/uber@paytm/Payment</t>
  </si>
  <si>
    <t>UPI/DR/412208299758/AMAZON/SBIN/amazon@apl/Payment</t>
  </si>
  <si>
    <t>UPI/DR/412338242696/RELIANCE JIO/HDFC/jio@sbi/Payment</t>
  </si>
  <si>
    <t>UPI/DR/412804494671/TATA POWER/SBIN/tatapower@icici/Payment</t>
  </si>
  <si>
    <t>NEFT CR-HDFC0000123-ACME SOFTWARE PVT LTD-SALARY MAY 2026</t>
  </si>
  <si>
    <t>UPI/DR/412993105483/UBER/YESB/uber@paytm/Payment</t>
  </si>
  <si>
    <t>UPI/DR/412386075279/LIC/YESB/lic@hdfcbank/Payment</t>
  </si>
  <si>
    <t>UPI/DR/412566623195/RAMESH KIRANA/YESB/9876501234@ybl/Payment</t>
  </si>
  <si>
    <t>UPI/DR/412290917851/LIC/HDFC/lic@hdfcbank/Payment</t>
  </si>
  <si>
    <t>UPI/DR/412093037604/SWIGGY/ICIC/swiggy@ybl/Payment</t>
  </si>
  <si>
    <t>UPI/DR/412050635201/TATA POWER/SBIN/tatapower@icici/Payment</t>
  </si>
  <si>
    <t>UPI/DR/412461561335/UBER/YESB/uber@paytm/Payment</t>
  </si>
  <si>
    <t>UPI/DR/412041180076/SWIGGY/ICIC/swiggy@ybl/Payment</t>
  </si>
  <si>
    <t>UPI/DR/412074854063/LIC/YESB/lic@hdfcbank/Payment</t>
  </si>
  <si>
    <t>UPI/DR/412791962370/AMAZON/SBIN/amazon@apl/Payment</t>
  </si>
  <si>
    <t>UPI/DR/412348597575/AMAZON/SBIN/amazon@apl/Payment</t>
  </si>
  <si>
    <t>UPI/DR/412607310935/DMART/SBIN/dmart.pay@axl/Payment</t>
  </si>
  <si>
    <t>UPI/DR/412844009286/UBER/ICIC/uber@paytm/Payment</t>
  </si>
  <si>
    <t>UPI/DR/412540216541/TATA POWER/ICIC/tatapower@icici/Payment</t>
  </si>
  <si>
    <t>UPI/DR/412169759864/RELIANCE JIO/ICIC/jio@sbi/Payment</t>
  </si>
  <si>
    <t>UPI/DR/412324756550/RELIANCE JIO/SBIN/jio@sbi/Payment</t>
  </si>
  <si>
    <t>UPI/DR/412299639926/ZOMATO/ICIC/zomato@hdfcbank/Payment</t>
  </si>
  <si>
    <t>UPI/DR/412463850546/SWIGGY/SBIN/swiggy@ybl/Payment</t>
  </si>
  <si>
    <t>UPI/DR/412507600383/ZOMATO/SBIN/zomato@hdfcbank/Payment</t>
  </si>
  <si>
    <t>UPI/DR/412656665253/BIGBASKET/ICIC/bigbasket@icici/Payment</t>
  </si>
  <si>
    <t>UPI/DR/412548896848/RAMESH KIRANA/SBIN/9876501234@ybl/Payment</t>
  </si>
  <si>
    <t>UPI/DR/412973276504/RAMESH KIRANA/ICIC/9876501234@ybl/Payment</t>
  </si>
  <si>
    <t>NEFT CR-HDFC0000123-ACME SOFTWARE PVT LTD-SALARY JUN 2026</t>
  </si>
  <si>
    <t>UPI/DR/412478655272/TATA POWER/HDFC/tatapower@icici/Payment</t>
  </si>
  <si>
    <t>UPI/DR/412368826791/SWIGGY/ICIC/swiggy@ybl/Payment</t>
  </si>
  <si>
    <t>UPI/DR/412185745998/LIC/ICIC/lic@hdfcbank/Payment</t>
  </si>
  <si>
    <t>UPI/DR/412547335773/SWIGGY/SBIN/swiggy@ybl/Payment</t>
  </si>
  <si>
    <t>UPI/DR/412518521980/DMART/YESB/dmart.pay@axl/Payment</t>
  </si>
  <si>
    <t>UPI/DR/412779153882/SWIGGY/ICIC/swiggy@ybl/Payment</t>
  </si>
  <si>
    <t>UPI/DR/412935303069/RELIANCE JIO/HDFC/jio@sbi/Payment</t>
  </si>
  <si>
    <t>UPI/DR/412711708513/AMAZON/HDFC/amazon@apl/Payment</t>
  </si>
  <si>
    <t>UPI/DR/412326784844/AMAZON/YESB/amazon@apl/Payment</t>
  </si>
  <si>
    <t>UPI/DR/412757440677/AMAZON/SBIN/amazon@apl/Payment</t>
  </si>
  <si>
    <t>UPI/DR/412786208710/ZOMATO/SBIN/zomato@hdfcbank/Payment</t>
  </si>
  <si>
    <t>UPI/DR/412180381024/RAMESH KIRANA/YESB/9876501234@ybl/Payment</t>
  </si>
  <si>
    <t>UPI/DR/412800300136/DMART/ICIC/dmart.pay@axl/Payment</t>
  </si>
  <si>
    <t>UPI/DR/412245948773/IRCTC/YESB/irctc@sbi/Payment</t>
  </si>
  <si>
    <t>UPI/DR/412454318223/SWIGGY/YESB/swiggy@ybl/Payment</t>
  </si>
  <si>
    <t>UPI/DR/412768023401/LIC/HDFC/lic@hdfcbank/Payment</t>
  </si>
  <si>
    <t>UPI/DR/412694678603/TATA POWER/ICIC/tatapower@icici/Payment</t>
  </si>
  <si>
    <t>Task</t>
  </si>
  <si>
    <t>Formula</t>
  </si>
  <si>
    <t>Result</t>
  </si>
  <si>
    <t>April 2026 spending (withdrawals)</t>
  </si>
  <si>
    <t>=SUMIFS(Stmt!C2:C71,Stmt!A2:A71,"&gt;="&amp;DATE(2026,4,1),Stmt!A2:A71,"&lt;"&amp;DATE(2026,5,1))</t>
  </si>
  <si>
    <t>May 2026 income (deposits)</t>
  </si>
  <si>
    <t>=SUMIFS(Stmt!D2:D71,Stmt!A2:A71,"&gt;="&amp;DATE(2026,5,1),Stmt!A2:A71,"&lt;"&amp;DATE(2026,6,1))</t>
  </si>
  <si>
    <t>Net saving over the whole statement</t>
  </si>
  <si>
    <t>=SUM(Stmt!D2:D71)-SUM(Stmt!C2:C71)</t>
  </si>
  <si>
    <t>Savings rate % (net / income, round 1)</t>
  </si>
  <si>
    <t>=ROUND((SUM(Stmt!D2:D71)-SUM(Stmt!C2:C71))/SUM(Stmt!D2:D71)*100,1)</t>
  </si>
  <si>
    <t>Lowest balance in the period</t>
  </si>
  <si>
    <t>=MIN(Stmt!E2:E71)</t>
  </si>
  <si>
    <t>Average UPI spend per transaction (round 0)</t>
  </si>
  <si>
    <t>=ROUND(AVERAGEIFS(Stmt!C2:C71,Stmt!B2:B71,"UPI/*"),0)</t>
  </si>
  <si>
    <t>Biggest single withdrawal</t>
  </si>
  <si>
    <t>=MAX(Stmt!C2:C71)</t>
  </si>
  <si>
    <t>Expected answer</t>
  </si>
  <si>
    <t>Your formula  ✍️</t>
  </si>
  <si>
    <t>Check</t>
  </si>
  <si>
    <t>Excel practice: Monthly summary and cash flow</t>
  </si>
  <si>
    <t>Bank Statement Automation - Lesson 5 practice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</si>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</sst>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dd/mmm/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166" fontId="0" fillId="0" borderId="0" xfId="0" applyNumberFormat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990C3-F1D2-4B42-B7F7-6CEF513AF61A}">
  <dimension ref="A1:A7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8" t="s">
        <v>93</v>
      </c>
    </row>
    <row r="3" spans="1:1" x14ac:dyDescent="0.3">
      <c r="A3" t="s">
        <v>94</v>
      </c>
    </row>
    <row r="4" spans="1:1" x14ac:dyDescent="0.3">
      <c r="A4" t="s">
        <v>95</v>
      </c>
    </row>
    <row r="5" spans="1:1" x14ac:dyDescent="0.3">
      <c r="A5" t="s">
        <v>96</v>
      </c>
    </row>
    <row r="6" spans="1:1" x14ac:dyDescent="0.3">
      <c r="A6" t="s">
        <v>97</v>
      </c>
    </row>
    <row r="7" spans="1:1" x14ac:dyDescent="0.3">
      <c r="A7" t="s">
        <v>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BCB93-0D46-4CFC-8CF8-EB62B66688B6}">
  <dimension ref="A1:D8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5" t="s">
        <v>73</v>
      </c>
      <c r="B1" s="5" t="s">
        <v>90</v>
      </c>
      <c r="C1" s="5" t="s">
        <v>91</v>
      </c>
      <c r="D1" s="5" t="s">
        <v>92</v>
      </c>
    </row>
    <row r="2" spans="1:4" x14ac:dyDescent="0.3">
      <c r="A2" s="6" t="s">
        <v>76</v>
      </c>
      <c r="B2" s="4">
        <v>36526</v>
      </c>
      <c r="C2" s="7"/>
      <c r="D2" t="str">
        <f t="shared" ref="D2:D8" si="0">IF(C2="","",IF(C2=B2,"✓ Correct","✗ Try again"))</f>
        <v/>
      </c>
    </row>
    <row r="3" spans="1:4" x14ac:dyDescent="0.3">
      <c r="A3" s="6" t="s">
        <v>78</v>
      </c>
      <c r="B3">
        <v>0</v>
      </c>
      <c r="C3" s="7"/>
      <c r="D3" t="str">
        <f t="shared" si="0"/>
        <v/>
      </c>
    </row>
    <row r="4" spans="1:4" x14ac:dyDescent="0.3">
      <c r="A4" s="6" t="s">
        <v>80</v>
      </c>
      <c r="B4">
        <v>93168</v>
      </c>
      <c r="C4" s="7"/>
      <c r="D4" t="str">
        <f t="shared" si="0"/>
        <v/>
      </c>
    </row>
    <row r="5" spans="1:4" x14ac:dyDescent="0.3">
      <c r="A5" s="6" t="s">
        <v>82</v>
      </c>
      <c r="B5">
        <v>33.799999999999997</v>
      </c>
      <c r="C5" s="7"/>
      <c r="D5" t="str">
        <f t="shared" si="0"/>
        <v/>
      </c>
    </row>
    <row r="6" spans="1:4" x14ac:dyDescent="0.3">
      <c r="A6" s="6" t="s">
        <v>84</v>
      </c>
      <c r="B6">
        <v>83448</v>
      </c>
      <c r="C6" s="7"/>
      <c r="D6" t="str">
        <f t="shared" si="0"/>
        <v/>
      </c>
    </row>
    <row r="7" spans="1:4" x14ac:dyDescent="0.3">
      <c r="A7" s="6" t="s">
        <v>86</v>
      </c>
      <c r="B7">
        <v>1544</v>
      </c>
      <c r="C7" s="7"/>
      <c r="D7" t="str">
        <f t="shared" si="0"/>
        <v/>
      </c>
    </row>
    <row r="8" spans="1:4" x14ac:dyDescent="0.3">
      <c r="A8" s="6" t="s">
        <v>88</v>
      </c>
      <c r="B8">
        <v>28000</v>
      </c>
      <c r="C8" s="7"/>
      <c r="D8" t="str">
        <f t="shared" si="0"/>
        <v/>
      </c>
    </row>
  </sheetData>
  <conditionalFormatting sqref="D2:D8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FC4D-2FC3-4AE3-9395-52F4C880E102}">
  <dimension ref="A1:D8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5" t="s">
        <v>73</v>
      </c>
      <c r="B1" s="5" t="s">
        <v>74</v>
      </c>
      <c r="C1" s="5" t="s">
        <v>75</v>
      </c>
      <c r="D1" s="5"/>
    </row>
    <row r="2" spans="1:4" x14ac:dyDescent="0.3">
      <c r="A2" s="6" t="s">
        <v>76</v>
      </c>
      <c r="B2" s="3" t="s">
        <v>77</v>
      </c>
      <c r="C2" s="4">
        <f>SUMIFS(Stmt!C2:C71,Stmt!A2:A71,"&gt;="&amp;DATE(2026,4,1),Stmt!A2:A71,"&lt;"&amp;DATE(2026,5,1))</f>
        <v>36526</v>
      </c>
    </row>
    <row r="3" spans="1:4" x14ac:dyDescent="0.3">
      <c r="A3" s="6" t="s">
        <v>78</v>
      </c>
      <c r="B3" s="3" t="s">
        <v>79</v>
      </c>
      <c r="C3">
        <f>SUMIFS(Stmt!D2:D71,Stmt!A2:A71,"&gt;="&amp;DATE(2026,5,1),Stmt!A2:A71,"&lt;"&amp;DATE(2026,6,1))</f>
        <v>0</v>
      </c>
    </row>
    <row r="4" spans="1:4" x14ac:dyDescent="0.3">
      <c r="A4" s="6" t="s">
        <v>80</v>
      </c>
      <c r="B4" s="3" t="s">
        <v>81</v>
      </c>
      <c r="C4">
        <f>SUM(Stmt!D2:D71)-SUM(Stmt!C2:C71)</f>
        <v>93168</v>
      </c>
    </row>
    <row r="5" spans="1:4" x14ac:dyDescent="0.3">
      <c r="A5" s="6" t="s">
        <v>82</v>
      </c>
      <c r="B5" s="3" t="s">
        <v>83</v>
      </c>
      <c r="C5">
        <f>ROUND((SUM(Stmt!D2:D71)-SUM(Stmt!C2:C71))/SUM(Stmt!D2:D71)*100,1)</f>
        <v>33.799999999999997</v>
      </c>
    </row>
    <row r="6" spans="1:4" x14ac:dyDescent="0.3">
      <c r="A6" s="6" t="s">
        <v>84</v>
      </c>
      <c r="B6" s="3" t="s">
        <v>85</v>
      </c>
      <c r="C6">
        <f>MIN(Stmt!E2:E71)</f>
        <v>83448</v>
      </c>
    </row>
    <row r="7" spans="1:4" x14ac:dyDescent="0.3">
      <c r="A7" s="6" t="s">
        <v>86</v>
      </c>
      <c r="B7" s="3" t="s">
        <v>87</v>
      </c>
      <c r="C7">
        <f>ROUND(AVERAGEIFS(Stmt!C2:C71,Stmt!B2:B71,"UPI/*"),0)</f>
        <v>1544</v>
      </c>
    </row>
    <row r="8" spans="1:4" x14ac:dyDescent="0.3">
      <c r="A8" s="6" t="s">
        <v>88</v>
      </c>
      <c r="B8" s="3" t="s">
        <v>89</v>
      </c>
      <c r="C8">
        <f>MAX(Stmt!C2:C71)</f>
        <v>28000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workbookViewId="0"/>
  </sheetViews>
  <sheetFormatPr defaultRowHeight="14.4" x14ac:dyDescent="0.3"/>
  <cols>
    <col min="1" max="1" width="12" customWidth="1"/>
    <col min="2" max="2" width="70" customWidth="1"/>
    <col min="3" max="4" width="11" customWidth="1"/>
    <col min="5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46114</v>
      </c>
      <c r="B2" t="s">
        <v>5</v>
      </c>
      <c r="C2">
        <v>292</v>
      </c>
      <c r="E2">
        <v>84708</v>
      </c>
    </row>
    <row r="3" spans="1:5" x14ac:dyDescent="0.3">
      <c r="A3" s="2">
        <v>46116</v>
      </c>
      <c r="B3" t="s">
        <v>6</v>
      </c>
      <c r="C3">
        <v>661</v>
      </c>
      <c r="E3">
        <v>84047</v>
      </c>
    </row>
    <row r="4" spans="1:5" x14ac:dyDescent="0.3">
      <c r="A4" s="2">
        <v>46119</v>
      </c>
      <c r="B4" t="s">
        <v>7</v>
      </c>
      <c r="C4">
        <v>599</v>
      </c>
      <c r="E4">
        <v>83448</v>
      </c>
    </row>
    <row r="5" spans="1:5" x14ac:dyDescent="0.3">
      <c r="A5" s="2">
        <v>46120</v>
      </c>
      <c r="B5" t="s">
        <v>8</v>
      </c>
      <c r="D5">
        <v>92000</v>
      </c>
      <c r="E5">
        <v>175448</v>
      </c>
    </row>
    <row r="6" spans="1:5" x14ac:dyDescent="0.3">
      <c r="A6" s="2">
        <v>46124</v>
      </c>
      <c r="B6" t="s">
        <v>9</v>
      </c>
      <c r="C6">
        <v>1257</v>
      </c>
      <c r="E6">
        <v>174191</v>
      </c>
    </row>
    <row r="7" spans="1:5" x14ac:dyDescent="0.3">
      <c r="A7" s="2">
        <v>46126</v>
      </c>
      <c r="B7" t="s">
        <v>10</v>
      </c>
      <c r="C7">
        <v>286</v>
      </c>
      <c r="E7">
        <v>173905</v>
      </c>
    </row>
    <row r="8" spans="1:5" x14ac:dyDescent="0.3">
      <c r="A8" s="2">
        <v>46129</v>
      </c>
      <c r="B8" t="s">
        <v>11</v>
      </c>
      <c r="C8">
        <v>811</v>
      </c>
      <c r="E8">
        <v>173094</v>
      </c>
    </row>
    <row r="9" spans="1:5" x14ac:dyDescent="0.3">
      <c r="A9" s="2">
        <v>46132</v>
      </c>
      <c r="B9" t="s">
        <v>12</v>
      </c>
      <c r="C9">
        <v>3262</v>
      </c>
      <c r="E9">
        <v>169832</v>
      </c>
    </row>
    <row r="10" spans="1:5" x14ac:dyDescent="0.3">
      <c r="A10" s="2">
        <v>46133</v>
      </c>
      <c r="B10" t="s">
        <v>13</v>
      </c>
      <c r="C10">
        <v>545</v>
      </c>
      <c r="E10">
        <v>169287</v>
      </c>
    </row>
    <row r="11" spans="1:5" x14ac:dyDescent="0.3">
      <c r="A11" s="2">
        <v>46137</v>
      </c>
      <c r="B11" t="s">
        <v>14</v>
      </c>
      <c r="C11">
        <v>710</v>
      </c>
      <c r="E11">
        <v>168577</v>
      </c>
    </row>
    <row r="12" spans="1:5" x14ac:dyDescent="0.3">
      <c r="A12" s="2">
        <v>46140</v>
      </c>
      <c r="B12" t="s">
        <v>15</v>
      </c>
      <c r="C12">
        <v>28000</v>
      </c>
      <c r="E12">
        <v>140577</v>
      </c>
    </row>
    <row r="13" spans="1:5" x14ac:dyDescent="0.3">
      <c r="A13" s="2">
        <v>46141</v>
      </c>
      <c r="B13" t="s">
        <v>16</v>
      </c>
      <c r="C13">
        <v>103</v>
      </c>
      <c r="E13">
        <v>140474</v>
      </c>
    </row>
    <row r="14" spans="1:5" x14ac:dyDescent="0.3">
      <c r="A14" s="2">
        <v>46145</v>
      </c>
      <c r="B14" t="s">
        <v>17</v>
      </c>
      <c r="C14">
        <v>1948</v>
      </c>
      <c r="E14">
        <v>138526</v>
      </c>
    </row>
    <row r="15" spans="1:5" x14ac:dyDescent="0.3">
      <c r="A15" s="2">
        <v>46146</v>
      </c>
      <c r="B15" t="s">
        <v>18</v>
      </c>
      <c r="C15">
        <v>395</v>
      </c>
      <c r="E15">
        <v>138131</v>
      </c>
    </row>
    <row r="16" spans="1:5" x14ac:dyDescent="0.3">
      <c r="A16" s="2">
        <v>46150</v>
      </c>
      <c r="B16" t="s">
        <v>19</v>
      </c>
      <c r="C16">
        <v>679</v>
      </c>
      <c r="E16">
        <v>137452</v>
      </c>
    </row>
    <row r="17" spans="1:5" x14ac:dyDescent="0.3">
      <c r="A17" s="2">
        <v>46152</v>
      </c>
      <c r="B17" t="s">
        <v>20</v>
      </c>
      <c r="C17">
        <v>807</v>
      </c>
      <c r="E17">
        <v>136645</v>
      </c>
    </row>
    <row r="18" spans="1:5" x14ac:dyDescent="0.3">
      <c r="A18" s="2">
        <v>46154</v>
      </c>
      <c r="B18" t="s">
        <v>21</v>
      </c>
      <c r="C18">
        <v>577</v>
      </c>
      <c r="E18">
        <v>136068</v>
      </c>
    </row>
    <row r="19" spans="1:5" x14ac:dyDescent="0.3">
      <c r="A19" s="2">
        <v>46157</v>
      </c>
      <c r="B19" t="s">
        <v>22</v>
      </c>
      <c r="C19">
        <v>255</v>
      </c>
      <c r="E19">
        <v>135813</v>
      </c>
    </row>
    <row r="20" spans="1:5" x14ac:dyDescent="0.3">
      <c r="A20" s="2">
        <v>46159</v>
      </c>
      <c r="B20" t="s">
        <v>23</v>
      </c>
      <c r="C20">
        <v>4052</v>
      </c>
      <c r="E20">
        <v>131761</v>
      </c>
    </row>
    <row r="21" spans="1:5" x14ac:dyDescent="0.3">
      <c r="A21" s="2">
        <v>46163</v>
      </c>
      <c r="B21" t="s">
        <v>24</v>
      </c>
      <c r="C21">
        <v>364</v>
      </c>
      <c r="E21">
        <v>131397</v>
      </c>
    </row>
    <row r="22" spans="1:5" x14ac:dyDescent="0.3">
      <c r="A22" s="2">
        <v>46166</v>
      </c>
      <c r="B22" t="s">
        <v>25</v>
      </c>
      <c r="C22">
        <v>2078</v>
      </c>
      <c r="E22">
        <v>129319</v>
      </c>
    </row>
    <row r="23" spans="1:5" x14ac:dyDescent="0.3">
      <c r="A23" s="2">
        <v>46167</v>
      </c>
      <c r="B23" t="s">
        <v>26</v>
      </c>
      <c r="C23">
        <v>588</v>
      </c>
      <c r="E23">
        <v>128731</v>
      </c>
    </row>
    <row r="24" spans="1:5" x14ac:dyDescent="0.3">
      <c r="A24" s="2">
        <v>46170</v>
      </c>
      <c r="B24" t="s">
        <v>27</v>
      </c>
      <c r="C24">
        <v>764</v>
      </c>
      <c r="E24">
        <v>127967</v>
      </c>
    </row>
    <row r="25" spans="1:5" x14ac:dyDescent="0.3">
      <c r="A25" s="2">
        <v>46172</v>
      </c>
      <c r="B25" t="s">
        <v>28</v>
      </c>
      <c r="C25">
        <v>1344</v>
      </c>
      <c r="E25">
        <v>126623</v>
      </c>
    </row>
    <row r="26" spans="1:5" x14ac:dyDescent="0.3">
      <c r="A26" s="2">
        <v>46176</v>
      </c>
      <c r="B26" t="s">
        <v>29</v>
      </c>
      <c r="C26">
        <v>4250</v>
      </c>
      <c r="E26">
        <v>122373</v>
      </c>
    </row>
    <row r="27" spans="1:5" x14ac:dyDescent="0.3">
      <c r="A27" s="2">
        <v>46179</v>
      </c>
      <c r="B27" t="s">
        <v>30</v>
      </c>
      <c r="C27">
        <v>4414</v>
      </c>
      <c r="E27">
        <v>117959</v>
      </c>
    </row>
    <row r="28" spans="1:5" x14ac:dyDescent="0.3">
      <c r="A28" s="2">
        <v>46181</v>
      </c>
      <c r="B28" t="s">
        <v>31</v>
      </c>
      <c r="C28">
        <v>3868</v>
      </c>
      <c r="E28">
        <v>114091</v>
      </c>
    </row>
    <row r="29" spans="1:5" x14ac:dyDescent="0.3">
      <c r="A29" s="2">
        <v>46184</v>
      </c>
      <c r="B29" t="s">
        <v>32</v>
      </c>
      <c r="D29">
        <v>92000</v>
      </c>
      <c r="E29">
        <v>206091</v>
      </c>
    </row>
    <row r="30" spans="1:5" x14ac:dyDescent="0.3">
      <c r="A30" s="2">
        <v>46186</v>
      </c>
      <c r="B30" t="s">
        <v>33</v>
      </c>
      <c r="C30">
        <v>4485</v>
      </c>
      <c r="E30">
        <v>201606</v>
      </c>
    </row>
    <row r="31" spans="1:5" x14ac:dyDescent="0.3">
      <c r="A31" s="2">
        <v>46189</v>
      </c>
      <c r="B31" t="s">
        <v>34</v>
      </c>
      <c r="C31">
        <v>195</v>
      </c>
      <c r="E31">
        <v>201411</v>
      </c>
    </row>
    <row r="32" spans="1:5" x14ac:dyDescent="0.3">
      <c r="A32" s="2">
        <v>46191</v>
      </c>
      <c r="B32" t="s">
        <v>35</v>
      </c>
      <c r="C32">
        <v>728</v>
      </c>
      <c r="E32">
        <v>200683</v>
      </c>
    </row>
    <row r="33" spans="1:5" x14ac:dyDescent="0.3">
      <c r="A33" s="2">
        <v>46193</v>
      </c>
      <c r="B33" t="s">
        <v>36</v>
      </c>
      <c r="C33">
        <v>798</v>
      </c>
      <c r="E33">
        <v>199885</v>
      </c>
    </row>
    <row r="34" spans="1:5" x14ac:dyDescent="0.3">
      <c r="A34" s="2">
        <v>46197</v>
      </c>
      <c r="B34" t="s">
        <v>37</v>
      </c>
      <c r="C34">
        <v>3012</v>
      </c>
      <c r="E34">
        <v>196873</v>
      </c>
    </row>
    <row r="35" spans="1:5" x14ac:dyDescent="0.3">
      <c r="A35" s="2">
        <v>46198</v>
      </c>
      <c r="B35" t="s">
        <v>38</v>
      </c>
      <c r="C35">
        <v>554</v>
      </c>
      <c r="E35">
        <v>196319</v>
      </c>
    </row>
    <row r="36" spans="1:5" x14ac:dyDescent="0.3">
      <c r="A36" s="2">
        <v>46201</v>
      </c>
      <c r="B36" t="s">
        <v>15</v>
      </c>
      <c r="C36">
        <v>28000</v>
      </c>
      <c r="E36">
        <v>168319</v>
      </c>
    </row>
    <row r="37" spans="1:5" x14ac:dyDescent="0.3">
      <c r="A37" s="2">
        <v>46205</v>
      </c>
      <c r="B37" t="s">
        <v>39</v>
      </c>
      <c r="C37">
        <v>897</v>
      </c>
      <c r="E37">
        <v>167422</v>
      </c>
    </row>
    <row r="38" spans="1:5" x14ac:dyDescent="0.3">
      <c r="A38" s="2">
        <v>46206</v>
      </c>
      <c r="B38" t="s">
        <v>40</v>
      </c>
      <c r="C38">
        <v>474</v>
      </c>
      <c r="E38">
        <v>166948</v>
      </c>
    </row>
    <row r="39" spans="1:5" x14ac:dyDescent="0.3">
      <c r="A39" s="2">
        <v>46210</v>
      </c>
      <c r="B39" t="s">
        <v>41</v>
      </c>
      <c r="C39">
        <v>268</v>
      </c>
      <c r="E39">
        <v>166680</v>
      </c>
    </row>
    <row r="40" spans="1:5" x14ac:dyDescent="0.3">
      <c r="A40" s="2">
        <v>46212</v>
      </c>
      <c r="B40" t="s">
        <v>42</v>
      </c>
      <c r="C40">
        <v>821</v>
      </c>
      <c r="E40">
        <v>165859</v>
      </c>
    </row>
    <row r="41" spans="1:5" x14ac:dyDescent="0.3">
      <c r="A41" s="2">
        <v>46214</v>
      </c>
      <c r="B41" t="s">
        <v>43</v>
      </c>
      <c r="C41">
        <v>4051</v>
      </c>
      <c r="E41">
        <v>161808</v>
      </c>
    </row>
    <row r="42" spans="1:5" x14ac:dyDescent="0.3">
      <c r="A42" s="2">
        <v>46217</v>
      </c>
      <c r="B42" t="s">
        <v>44</v>
      </c>
      <c r="C42">
        <v>3265</v>
      </c>
      <c r="E42">
        <v>158543</v>
      </c>
    </row>
    <row r="43" spans="1:5" x14ac:dyDescent="0.3">
      <c r="A43" s="2">
        <v>46219</v>
      </c>
      <c r="B43" t="s">
        <v>45</v>
      </c>
      <c r="C43">
        <v>803</v>
      </c>
      <c r="E43">
        <v>157740</v>
      </c>
    </row>
    <row r="44" spans="1:5" x14ac:dyDescent="0.3">
      <c r="A44" s="2">
        <v>46223</v>
      </c>
      <c r="B44" t="s">
        <v>46</v>
      </c>
      <c r="C44">
        <v>749</v>
      </c>
      <c r="E44">
        <v>156991</v>
      </c>
    </row>
    <row r="45" spans="1:5" x14ac:dyDescent="0.3">
      <c r="A45" s="2">
        <v>46224</v>
      </c>
      <c r="B45" t="s">
        <v>47</v>
      </c>
      <c r="C45">
        <v>453</v>
      </c>
      <c r="E45">
        <v>156538</v>
      </c>
    </row>
    <row r="46" spans="1:5" x14ac:dyDescent="0.3">
      <c r="A46" s="2">
        <v>46227</v>
      </c>
      <c r="B46" t="s">
        <v>48</v>
      </c>
      <c r="C46">
        <v>2730</v>
      </c>
      <c r="E46">
        <v>153808</v>
      </c>
    </row>
    <row r="47" spans="1:5" x14ac:dyDescent="0.3">
      <c r="A47" s="2">
        <v>46230</v>
      </c>
      <c r="B47" t="s">
        <v>49</v>
      </c>
      <c r="C47">
        <v>581</v>
      </c>
      <c r="E47">
        <v>153227</v>
      </c>
    </row>
    <row r="48" spans="1:5" x14ac:dyDescent="0.3">
      <c r="A48" s="2">
        <v>46232</v>
      </c>
      <c r="B48" t="s">
        <v>50</v>
      </c>
      <c r="C48">
        <v>3284</v>
      </c>
      <c r="E48">
        <v>149943</v>
      </c>
    </row>
    <row r="49" spans="1:5" x14ac:dyDescent="0.3">
      <c r="A49" s="2">
        <v>46236</v>
      </c>
      <c r="B49" t="s">
        <v>51</v>
      </c>
      <c r="C49">
        <v>2703</v>
      </c>
      <c r="E49">
        <v>147240</v>
      </c>
    </row>
    <row r="50" spans="1:5" x14ac:dyDescent="0.3">
      <c r="A50" s="2">
        <v>46238</v>
      </c>
      <c r="B50" t="s">
        <v>52</v>
      </c>
      <c r="C50">
        <v>2490</v>
      </c>
      <c r="E50">
        <v>144750</v>
      </c>
    </row>
    <row r="51" spans="1:5" x14ac:dyDescent="0.3">
      <c r="A51" s="2">
        <v>46240</v>
      </c>
      <c r="B51" t="s">
        <v>53</v>
      </c>
      <c r="C51">
        <v>2064</v>
      </c>
      <c r="E51">
        <v>142686</v>
      </c>
    </row>
    <row r="52" spans="1:5" x14ac:dyDescent="0.3">
      <c r="A52" s="2">
        <v>46243</v>
      </c>
      <c r="B52" t="s">
        <v>54</v>
      </c>
      <c r="C52">
        <v>2490</v>
      </c>
      <c r="E52">
        <v>140196</v>
      </c>
    </row>
    <row r="53" spans="1:5" x14ac:dyDescent="0.3">
      <c r="A53" s="2">
        <v>46246</v>
      </c>
      <c r="B53" t="s">
        <v>55</v>
      </c>
      <c r="D53">
        <v>92000</v>
      </c>
      <c r="E53">
        <v>232196</v>
      </c>
    </row>
    <row r="54" spans="1:5" x14ac:dyDescent="0.3">
      <c r="A54" s="2">
        <v>46248</v>
      </c>
      <c r="B54" t="s">
        <v>56</v>
      </c>
      <c r="C54">
        <v>454</v>
      </c>
      <c r="E54">
        <v>231742</v>
      </c>
    </row>
    <row r="55" spans="1:5" x14ac:dyDescent="0.3">
      <c r="A55" s="2">
        <v>46250</v>
      </c>
      <c r="B55" t="s">
        <v>57</v>
      </c>
      <c r="C55">
        <v>3263</v>
      </c>
      <c r="E55">
        <v>228479</v>
      </c>
    </row>
    <row r="56" spans="1:5" x14ac:dyDescent="0.3">
      <c r="A56" s="2">
        <v>46253</v>
      </c>
      <c r="B56" t="s">
        <v>58</v>
      </c>
      <c r="C56">
        <v>352</v>
      </c>
      <c r="E56">
        <v>228127</v>
      </c>
    </row>
    <row r="57" spans="1:5" x14ac:dyDescent="0.3">
      <c r="A57" s="2">
        <v>46257</v>
      </c>
      <c r="B57" t="s">
        <v>59</v>
      </c>
      <c r="C57">
        <v>574</v>
      </c>
      <c r="E57">
        <v>227553</v>
      </c>
    </row>
    <row r="58" spans="1:5" x14ac:dyDescent="0.3">
      <c r="A58" s="2">
        <v>46258</v>
      </c>
      <c r="B58" t="s">
        <v>60</v>
      </c>
      <c r="C58">
        <v>826</v>
      </c>
      <c r="E58">
        <v>226727</v>
      </c>
    </row>
    <row r="59" spans="1:5" x14ac:dyDescent="0.3">
      <c r="A59" s="2">
        <v>46262</v>
      </c>
      <c r="B59" t="s">
        <v>61</v>
      </c>
      <c r="C59">
        <v>182</v>
      </c>
      <c r="E59">
        <v>226545</v>
      </c>
    </row>
    <row r="60" spans="1:5" x14ac:dyDescent="0.3">
      <c r="A60" s="2">
        <v>46264</v>
      </c>
      <c r="B60" t="s">
        <v>15</v>
      </c>
      <c r="C60">
        <v>28000</v>
      </c>
      <c r="E60">
        <v>198545</v>
      </c>
    </row>
    <row r="61" spans="1:5" x14ac:dyDescent="0.3">
      <c r="A61" s="2">
        <v>46267</v>
      </c>
      <c r="B61" t="s">
        <v>62</v>
      </c>
      <c r="C61">
        <v>505</v>
      </c>
      <c r="E61">
        <v>198040</v>
      </c>
    </row>
    <row r="62" spans="1:5" x14ac:dyDescent="0.3">
      <c r="A62" s="2">
        <v>46270</v>
      </c>
      <c r="B62" t="s">
        <v>63</v>
      </c>
      <c r="C62">
        <v>326</v>
      </c>
      <c r="E62">
        <v>197714</v>
      </c>
    </row>
    <row r="63" spans="1:5" x14ac:dyDescent="0.3">
      <c r="A63" s="2">
        <v>46271</v>
      </c>
      <c r="B63" t="s">
        <v>64</v>
      </c>
      <c r="C63">
        <v>2036</v>
      </c>
      <c r="E63">
        <v>195678</v>
      </c>
    </row>
    <row r="64" spans="1:5" x14ac:dyDescent="0.3">
      <c r="A64" s="2">
        <v>46274</v>
      </c>
      <c r="B64" t="s">
        <v>65</v>
      </c>
      <c r="C64">
        <v>2399</v>
      </c>
      <c r="E64">
        <v>193279</v>
      </c>
    </row>
    <row r="65" spans="1:5" x14ac:dyDescent="0.3">
      <c r="A65" s="2">
        <v>46276</v>
      </c>
      <c r="B65" t="s">
        <v>66</v>
      </c>
      <c r="C65">
        <v>2864</v>
      </c>
      <c r="E65">
        <v>190415</v>
      </c>
    </row>
    <row r="66" spans="1:5" x14ac:dyDescent="0.3">
      <c r="A66" s="2">
        <v>46280</v>
      </c>
      <c r="B66" t="s">
        <v>67</v>
      </c>
      <c r="C66">
        <v>1293</v>
      </c>
      <c r="E66">
        <v>189122</v>
      </c>
    </row>
    <row r="67" spans="1:5" x14ac:dyDescent="0.3">
      <c r="A67" s="2">
        <v>46283</v>
      </c>
      <c r="B67" t="s">
        <v>68</v>
      </c>
      <c r="C67">
        <v>4202</v>
      </c>
      <c r="E67">
        <v>184920</v>
      </c>
    </row>
    <row r="68" spans="1:5" x14ac:dyDescent="0.3">
      <c r="A68" s="2">
        <v>46285</v>
      </c>
      <c r="B68" t="s">
        <v>69</v>
      </c>
      <c r="C68">
        <v>3927</v>
      </c>
      <c r="E68">
        <v>180993</v>
      </c>
    </row>
    <row r="69" spans="1:5" x14ac:dyDescent="0.3">
      <c r="A69" s="2">
        <v>46287</v>
      </c>
      <c r="B69" t="s">
        <v>70</v>
      </c>
      <c r="C69">
        <v>660</v>
      </c>
      <c r="E69">
        <v>180333</v>
      </c>
    </row>
    <row r="70" spans="1:5" x14ac:dyDescent="0.3">
      <c r="A70" s="2">
        <v>46289</v>
      </c>
      <c r="B70" t="s">
        <v>71</v>
      </c>
      <c r="C70">
        <v>1834</v>
      </c>
      <c r="E70">
        <v>178499</v>
      </c>
    </row>
    <row r="71" spans="1:5" x14ac:dyDescent="0.3">
      <c r="A71" s="2">
        <v>46293</v>
      </c>
      <c r="B71" t="s">
        <v>72</v>
      </c>
      <c r="C71">
        <v>331</v>
      </c>
      <c r="E71">
        <v>178168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Stmt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2026-10-04T17:23:29Z</dcterms:modified>
</cp:coreProperties>
</file>