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ooks" sheetId="2" state="visible" r:id="rId2"/>
    <sheet xmlns:r="http://schemas.openxmlformats.org/officeDocument/2006/relationships" name="GSTR-2B" sheetId="3" state="visible" r:id="rId3"/>
    <sheet xmlns:r="http://schemas.openxmlformats.org/officeDocument/2006/relationships" name="Recon" sheetId="4" state="visible" r:id="rId4"/>
    <sheet xmlns:r="http://schemas.openxmlformats.org/officeDocument/2006/relationships" name="Works" sheetId="5" state="visible" r:id="rId5"/>
    <sheet xmlns:r="http://schemas.openxmlformats.org/officeDocument/2006/relationships" name="Why it fail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C4531F"/>
      <sz val="16"/>
    </font>
    <font>
      <i val="1"/>
      <color rgb="006F6254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1" fillId="2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D8F0E0"/>
        </patternFill>
      </fill>
    </dxf>
    <dxf>
      <fill>
        <patternFill patternType="solid">
          <fgColor rgb="00F8D0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GST reconciliation practice — purchase books vs GSTR-2B</t>
        </is>
      </c>
    </row>
    <row r="2">
      <c r="A2" s="2" t="inlineStr">
        <is>
          <t>Practice file from atulvij.com — every scenario has a live formula and an automatic PASS/FAIL check.</t>
        </is>
      </c>
    </row>
    <row r="4">
      <c r="A4" s="3" t="inlineStr">
        <is>
          <t>1. Books = your purchase register (e.g. exported from Tally or Busy). GSTR-2B = the portal download. Both are made-up sample data.</t>
        </is>
      </c>
    </row>
    <row r="5">
      <c r="A5" s="3" t="inlineStr">
        <is>
          <t>2. Planted problems: one invoice with a trailing space, one tax mismatch of ₹90, one invoice the supplier has not filed, one portal-only invoice.</t>
        </is>
      </c>
    </row>
    <row r="6">
      <c r="A6" s="3" t="inlineStr">
        <is>
          <t>3. Recon sheet builds a GSTIN|Invoice key, compares tax and labels each row. Works sheet checks the summary counts; Why it fails shows the two matching mistakes.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2" customWidth="1" min="3" max="3"/>
    <col width="12" customWidth="1" min="4" max="4"/>
    <col width="11" customWidth="1" min="5" max="5"/>
    <col width="9" customWidth="1" min="6" max="6"/>
    <col width="9" customWidth="1" min="7" max="7"/>
    <col width="9" customWidth="1" min="8" max="8"/>
  </cols>
  <sheetData>
    <row r="1">
      <c r="A1" s="4" t="inlineStr">
        <is>
          <t>Supplier GSTIN</t>
        </is>
      </c>
      <c r="B1" s="4" t="inlineStr">
        <is>
          <t>Supplier</t>
        </is>
      </c>
      <c r="C1" s="4" t="inlineStr">
        <is>
          <t>Invoice No</t>
        </is>
      </c>
      <c r="D1" s="4" t="inlineStr">
        <is>
          <t>Invoice Date</t>
        </is>
      </c>
      <c r="E1" s="4" t="inlineStr">
        <is>
          <t>Taxable</t>
        </is>
      </c>
      <c r="F1" s="4" t="inlineStr">
        <is>
          <t>IGST</t>
        </is>
      </c>
      <c r="G1" s="4" t="inlineStr">
        <is>
          <t>CGST</t>
        </is>
      </c>
      <c r="H1" s="4" t="inlineStr">
        <is>
          <t>SGST</t>
        </is>
      </c>
    </row>
    <row r="2">
      <c r="A2" t="inlineStr">
        <is>
          <t>29AABCS5678B1Z2</t>
        </is>
      </c>
      <c r="B2" t="inlineStr">
        <is>
          <t>Sai Electricals</t>
        </is>
      </c>
      <c r="C2" t="inlineStr">
        <is>
          <t>INV/24/101</t>
        </is>
      </c>
      <c r="D2" s="5" t="n">
        <v>45474</v>
      </c>
      <c r="E2" t="n">
        <v>11750</v>
      </c>
      <c r="F2" t="n">
        <v>2115</v>
      </c>
      <c r="G2" t="n">
        <v>0</v>
      </c>
      <c r="H2" t="n">
        <v>0</v>
      </c>
    </row>
    <row r="3">
      <c r="A3" t="inlineStr">
        <is>
          <t>07AAFCK9012C1Z8</t>
        </is>
      </c>
      <c r="B3" t="inlineStr">
        <is>
          <t>Kapoor &amp; Sons</t>
        </is>
      </c>
      <c r="C3" t="inlineStr">
        <is>
          <t>INV/24/102</t>
        </is>
      </c>
      <c r="D3" s="5" t="n">
        <v>45476</v>
      </c>
      <c r="E3" t="n">
        <v>13500</v>
      </c>
      <c r="F3" t="n">
        <v>0</v>
      </c>
      <c r="G3" t="n">
        <v>1215</v>
      </c>
      <c r="H3" t="n">
        <v>1215</v>
      </c>
    </row>
    <row r="4">
      <c r="A4" t="inlineStr">
        <is>
          <t>24AAGFM3456D1Z1</t>
        </is>
      </c>
      <c r="B4" t="inlineStr">
        <is>
          <t>Mehta Paper</t>
        </is>
      </c>
      <c r="C4" t="inlineStr">
        <is>
          <t>INV/24/103</t>
        </is>
      </c>
      <c r="D4" s="5" t="n">
        <v>45478</v>
      </c>
      <c r="E4" t="n">
        <v>15250</v>
      </c>
      <c r="F4" t="n">
        <v>2745</v>
      </c>
      <c r="G4" t="n">
        <v>0</v>
      </c>
      <c r="H4" t="n">
        <v>0</v>
      </c>
    </row>
    <row r="5">
      <c r="A5" t="inlineStr">
        <is>
          <t>27AAACR1234A1Z5</t>
        </is>
      </c>
      <c r="B5" t="inlineStr">
        <is>
          <t>Raj Traders</t>
        </is>
      </c>
      <c r="C5" t="inlineStr">
        <is>
          <t>INV/24/104</t>
        </is>
      </c>
      <c r="D5" s="5" t="n">
        <v>45480</v>
      </c>
      <c r="E5" t="n">
        <v>17000</v>
      </c>
      <c r="F5" t="n">
        <v>3060</v>
      </c>
      <c r="G5" t="n">
        <v>0</v>
      </c>
      <c r="H5" t="n">
        <v>0</v>
      </c>
    </row>
    <row r="6">
      <c r="A6" t="inlineStr">
        <is>
          <t>29AABCS5678B1Z2</t>
        </is>
      </c>
      <c r="B6" t="inlineStr">
        <is>
          <t>Sai Electricals</t>
        </is>
      </c>
      <c r="C6" t="inlineStr">
        <is>
          <t>INV/24/105</t>
        </is>
      </c>
      <c r="D6" s="5" t="n">
        <v>45482</v>
      </c>
      <c r="E6" t="n">
        <v>18750</v>
      </c>
      <c r="F6" t="n">
        <v>3375</v>
      </c>
      <c r="G6" t="n">
        <v>0</v>
      </c>
      <c r="H6" t="n">
        <v>0</v>
      </c>
    </row>
    <row r="7">
      <c r="A7" t="inlineStr">
        <is>
          <t>07AAFCK9012C1Z8</t>
        </is>
      </c>
      <c r="B7" t="inlineStr">
        <is>
          <t>Kapoor &amp; Sons</t>
        </is>
      </c>
      <c r="C7" t="inlineStr">
        <is>
          <t>INV/24/106</t>
        </is>
      </c>
      <c r="D7" s="5" t="n">
        <v>45484</v>
      </c>
      <c r="E7" t="n">
        <v>20500</v>
      </c>
      <c r="F7" t="n">
        <v>0</v>
      </c>
      <c r="G7" t="n">
        <v>1845</v>
      </c>
      <c r="H7" t="n">
        <v>1845</v>
      </c>
    </row>
    <row r="8">
      <c r="A8" t="inlineStr">
        <is>
          <t>24AAGFM3456D1Z1</t>
        </is>
      </c>
      <c r="B8" t="inlineStr">
        <is>
          <t>Mehta Paper</t>
        </is>
      </c>
      <c r="C8" t="inlineStr">
        <is>
          <t>INV/24/107</t>
        </is>
      </c>
      <c r="D8" s="5" t="n">
        <v>45486</v>
      </c>
      <c r="E8" t="n">
        <v>22250</v>
      </c>
      <c r="F8" t="n">
        <v>4005</v>
      </c>
      <c r="G8" t="n">
        <v>0</v>
      </c>
      <c r="H8" t="n">
        <v>0</v>
      </c>
    </row>
    <row r="9">
      <c r="A9" t="inlineStr">
        <is>
          <t>27AAACR1234A1Z5</t>
        </is>
      </c>
      <c r="B9" t="inlineStr">
        <is>
          <t>Raj Traders</t>
        </is>
      </c>
      <c r="C9" t="inlineStr">
        <is>
          <t>INV/24/108</t>
        </is>
      </c>
      <c r="D9" s="5" t="n">
        <v>45488</v>
      </c>
      <c r="E9" t="n">
        <v>24000</v>
      </c>
      <c r="F9" t="n">
        <v>4320</v>
      </c>
      <c r="G9" t="n">
        <v>0</v>
      </c>
      <c r="H9" t="n">
        <v>0</v>
      </c>
    </row>
    <row r="10">
      <c r="A10" t="inlineStr">
        <is>
          <t>29AABCS5678B1Z2</t>
        </is>
      </c>
      <c r="B10" t="inlineStr">
        <is>
          <t>Sai Electricals</t>
        </is>
      </c>
      <c r="C10" t="inlineStr">
        <is>
          <t>INV/24/109</t>
        </is>
      </c>
      <c r="D10" s="5" t="n">
        <v>45490</v>
      </c>
      <c r="E10" t="n">
        <v>25750</v>
      </c>
      <c r="F10" t="n">
        <v>4635</v>
      </c>
      <c r="G10" t="n">
        <v>0</v>
      </c>
      <c r="H10" t="n">
        <v>0</v>
      </c>
    </row>
    <row r="11">
      <c r="A11" t="inlineStr">
        <is>
          <t>07AAFCK9012C1Z8</t>
        </is>
      </c>
      <c r="B11" t="inlineStr">
        <is>
          <t>Kapoor &amp; Sons</t>
        </is>
      </c>
      <c r="C11" t="inlineStr">
        <is>
          <t>INV/24/110</t>
        </is>
      </c>
      <c r="D11" s="5" t="n">
        <v>45492</v>
      </c>
      <c r="E11" t="n">
        <v>27500</v>
      </c>
      <c r="F11" t="n">
        <v>0</v>
      </c>
      <c r="G11" t="n">
        <v>2475</v>
      </c>
      <c r="H11" t="n">
        <v>2475</v>
      </c>
    </row>
    <row r="12">
      <c r="A12" t="inlineStr">
        <is>
          <t>24AAGFM3456D1Z1</t>
        </is>
      </c>
      <c r="B12" t="inlineStr">
        <is>
          <t>Mehta Paper</t>
        </is>
      </c>
      <c r="C12" t="inlineStr">
        <is>
          <t>INV/24/111</t>
        </is>
      </c>
      <c r="D12" s="5" t="n">
        <v>45494</v>
      </c>
      <c r="E12" t="n">
        <v>29250</v>
      </c>
      <c r="F12" t="n">
        <v>5265</v>
      </c>
      <c r="G12" t="n">
        <v>0</v>
      </c>
      <c r="H12" t="n">
        <v>0</v>
      </c>
    </row>
    <row r="13">
      <c r="A13" t="inlineStr">
        <is>
          <t>27AAACR1234A1Z5</t>
        </is>
      </c>
      <c r="B13" t="inlineStr">
        <is>
          <t>Raj Traders</t>
        </is>
      </c>
      <c r="C13" t="inlineStr">
        <is>
          <t>INV/24/112</t>
        </is>
      </c>
      <c r="D13" s="5" t="n">
        <v>45496</v>
      </c>
      <c r="E13" t="n">
        <v>31000</v>
      </c>
      <c r="F13" t="n">
        <v>5580</v>
      </c>
      <c r="G13" t="n">
        <v>0</v>
      </c>
      <c r="H13" t="n">
        <v>0</v>
      </c>
    </row>
    <row r="14">
      <c r="A14" t="inlineStr">
        <is>
          <t>29AABCS5678B1Z2</t>
        </is>
      </c>
      <c r="B14" t="inlineStr">
        <is>
          <t>Sai Electricals</t>
        </is>
      </c>
      <c r="C14" t="inlineStr">
        <is>
          <t>INV/24/113</t>
        </is>
      </c>
      <c r="D14" s="5" t="n">
        <v>45498</v>
      </c>
      <c r="E14" t="n">
        <v>32750</v>
      </c>
      <c r="F14" t="n">
        <v>5895</v>
      </c>
      <c r="G14" t="n">
        <v>0</v>
      </c>
      <c r="H14" t="n">
        <v>0</v>
      </c>
    </row>
    <row r="15">
      <c r="A15" t="inlineStr">
        <is>
          <t>07AAFCK9012C1Z8</t>
        </is>
      </c>
      <c r="B15" t="inlineStr">
        <is>
          <t>Kapoor &amp; Sons</t>
        </is>
      </c>
      <c r="C15" t="inlineStr">
        <is>
          <t>INV/24/114</t>
        </is>
      </c>
      <c r="D15" s="5" t="n">
        <v>45500</v>
      </c>
      <c r="E15" t="n">
        <v>34500</v>
      </c>
      <c r="F15" t="n">
        <v>0</v>
      </c>
      <c r="G15" t="n">
        <v>3105</v>
      </c>
      <c r="H15" t="n">
        <v>3105</v>
      </c>
    </row>
    <row r="16">
      <c r="A16" t="inlineStr">
        <is>
          <t>24AAGFM3456D1Z1</t>
        </is>
      </c>
      <c r="B16" t="inlineStr">
        <is>
          <t>Mehta Paper</t>
        </is>
      </c>
      <c r="C16" t="inlineStr">
        <is>
          <t>INV/24/115</t>
        </is>
      </c>
      <c r="D16" s="5" t="n">
        <v>45502</v>
      </c>
      <c r="E16" t="n">
        <v>36250</v>
      </c>
      <c r="F16" t="n">
        <v>6525</v>
      </c>
      <c r="G16" t="n">
        <v>0</v>
      </c>
      <c r="H16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2" customWidth="1" min="3" max="3"/>
    <col width="12" customWidth="1" min="4" max="4"/>
    <col width="11" customWidth="1" min="5" max="5"/>
    <col width="9" customWidth="1" min="6" max="6"/>
    <col width="9" customWidth="1" min="7" max="7"/>
    <col width="9" customWidth="1" min="8" max="8"/>
  </cols>
  <sheetData>
    <row r="1">
      <c r="A1" s="4" t="inlineStr">
        <is>
          <t>Supplier GSTIN</t>
        </is>
      </c>
      <c r="B1" s="4" t="inlineStr">
        <is>
          <t>Supplier</t>
        </is>
      </c>
      <c r="C1" s="4" t="inlineStr">
        <is>
          <t>Invoice No</t>
        </is>
      </c>
      <c r="D1" s="4" t="inlineStr">
        <is>
          <t>Invoice Date</t>
        </is>
      </c>
      <c r="E1" s="4" t="inlineStr">
        <is>
          <t>Taxable</t>
        </is>
      </c>
      <c r="F1" s="4" t="inlineStr">
        <is>
          <t>IGST</t>
        </is>
      </c>
      <c r="G1" s="4" t="inlineStr">
        <is>
          <t>CGST</t>
        </is>
      </c>
      <c r="H1" s="4" t="inlineStr">
        <is>
          <t>SGST</t>
        </is>
      </c>
    </row>
    <row r="2">
      <c r="A2" t="inlineStr">
        <is>
          <t>29AABCS5678B1Z2</t>
        </is>
      </c>
      <c r="B2" t="inlineStr">
        <is>
          <t>Sai Electricals</t>
        </is>
      </c>
      <c r="C2" t="inlineStr">
        <is>
          <t>INV/24/101</t>
        </is>
      </c>
      <c r="D2" s="5" t="n">
        <v>45474</v>
      </c>
      <c r="E2" t="n">
        <v>11750</v>
      </c>
      <c r="F2" t="n">
        <v>2115</v>
      </c>
      <c r="G2" t="n">
        <v>0</v>
      </c>
      <c r="H2" t="n">
        <v>0</v>
      </c>
    </row>
    <row r="3">
      <c r="A3" t="inlineStr">
        <is>
          <t>07AAFCK9012C1Z8</t>
        </is>
      </c>
      <c r="B3" t="inlineStr">
        <is>
          <t>Kapoor &amp; Sons</t>
        </is>
      </c>
      <c r="C3" t="inlineStr">
        <is>
          <t>INV/24/102</t>
        </is>
      </c>
      <c r="D3" s="5" t="n">
        <v>45476</v>
      </c>
      <c r="E3" t="n">
        <v>13500</v>
      </c>
      <c r="F3" t="n">
        <v>0</v>
      </c>
      <c r="G3" t="n">
        <v>1215</v>
      </c>
      <c r="H3" t="n">
        <v>1215</v>
      </c>
    </row>
    <row r="4">
      <c r="A4" t="inlineStr">
        <is>
          <t>24AAGFM3456D1Z1</t>
        </is>
      </c>
      <c r="B4" t="inlineStr">
        <is>
          <t>Mehta Paper</t>
        </is>
      </c>
      <c r="C4" t="inlineStr">
        <is>
          <t xml:space="preserve">INV/24/103 </t>
        </is>
      </c>
      <c r="D4" s="5" t="n">
        <v>45478</v>
      </c>
      <c r="E4" t="n">
        <v>15250</v>
      </c>
      <c r="F4" t="n">
        <v>2745</v>
      </c>
      <c r="G4" t="n">
        <v>0</v>
      </c>
      <c r="H4" t="n">
        <v>0</v>
      </c>
    </row>
    <row r="5">
      <c r="A5" t="inlineStr">
        <is>
          <t>27AAACR1234A1Z5</t>
        </is>
      </c>
      <c r="B5" t="inlineStr">
        <is>
          <t>Raj Traders</t>
        </is>
      </c>
      <c r="C5" t="inlineStr">
        <is>
          <t>INV/24/104</t>
        </is>
      </c>
      <c r="D5" s="5" t="n">
        <v>45480</v>
      </c>
      <c r="E5" t="n">
        <v>17000</v>
      </c>
      <c r="F5" t="n">
        <v>3060</v>
      </c>
      <c r="G5" t="n">
        <v>0</v>
      </c>
      <c r="H5" t="n">
        <v>0</v>
      </c>
    </row>
    <row r="6">
      <c r="A6" t="inlineStr">
        <is>
          <t>29AABCS5678B1Z2</t>
        </is>
      </c>
      <c r="B6" t="inlineStr">
        <is>
          <t>Sai Electricals</t>
        </is>
      </c>
      <c r="C6" t="inlineStr">
        <is>
          <t>INV/24/105</t>
        </is>
      </c>
      <c r="D6" s="5" t="n">
        <v>45482</v>
      </c>
      <c r="E6" t="n">
        <v>18750</v>
      </c>
      <c r="F6" t="n">
        <v>3375</v>
      </c>
      <c r="G6" t="n">
        <v>0</v>
      </c>
      <c r="H6" t="n">
        <v>0</v>
      </c>
    </row>
    <row r="7">
      <c r="A7" t="inlineStr">
        <is>
          <t>07AAFCK9012C1Z8</t>
        </is>
      </c>
      <c r="B7" t="inlineStr">
        <is>
          <t>Kapoor &amp; Sons</t>
        </is>
      </c>
      <c r="C7" t="inlineStr">
        <is>
          <t>INV/24/106</t>
        </is>
      </c>
      <c r="D7" s="5" t="n">
        <v>45484</v>
      </c>
      <c r="E7" t="n">
        <v>20500</v>
      </c>
      <c r="F7" t="n">
        <v>-90</v>
      </c>
      <c r="G7" t="n">
        <v>1845</v>
      </c>
      <c r="H7" t="n">
        <v>1845</v>
      </c>
    </row>
    <row r="8">
      <c r="A8" t="inlineStr">
        <is>
          <t>24AAGFM3456D1Z1</t>
        </is>
      </c>
      <c r="B8" t="inlineStr">
        <is>
          <t>Mehta Paper</t>
        </is>
      </c>
      <c r="C8" t="inlineStr">
        <is>
          <t>INV/24/107</t>
        </is>
      </c>
      <c r="D8" s="5" t="n">
        <v>45486</v>
      </c>
      <c r="E8" t="n">
        <v>22250</v>
      </c>
      <c r="F8" t="n">
        <v>4005</v>
      </c>
      <c r="G8" t="n">
        <v>0</v>
      </c>
      <c r="H8" t="n">
        <v>0</v>
      </c>
    </row>
    <row r="9">
      <c r="A9" t="inlineStr">
        <is>
          <t>27AAACR1234A1Z5</t>
        </is>
      </c>
      <c r="B9" t="inlineStr">
        <is>
          <t>Raj Traders</t>
        </is>
      </c>
      <c r="C9" t="inlineStr">
        <is>
          <t>INV/24/108</t>
        </is>
      </c>
      <c r="D9" s="5" t="n">
        <v>45488</v>
      </c>
      <c r="E9" t="n">
        <v>24000</v>
      </c>
      <c r="F9" t="n">
        <v>4320</v>
      </c>
      <c r="G9" t="n">
        <v>0</v>
      </c>
      <c r="H9" t="n">
        <v>0</v>
      </c>
    </row>
    <row r="10">
      <c r="A10" t="inlineStr">
        <is>
          <t>29AABCS5678B1Z2</t>
        </is>
      </c>
      <c r="B10" t="inlineStr">
        <is>
          <t>Sai Electricals</t>
        </is>
      </c>
      <c r="C10" t="inlineStr">
        <is>
          <t>INV/24/109</t>
        </is>
      </c>
      <c r="D10" s="5" t="n">
        <v>45490</v>
      </c>
      <c r="E10" t="n">
        <v>25750</v>
      </c>
      <c r="F10" t="n">
        <v>4635</v>
      </c>
      <c r="G10" t="n">
        <v>0</v>
      </c>
      <c r="H10" t="n">
        <v>0</v>
      </c>
    </row>
    <row r="11">
      <c r="A11" t="inlineStr">
        <is>
          <t>24AAGFM3456D1Z1</t>
        </is>
      </c>
      <c r="B11" t="inlineStr">
        <is>
          <t>Mehta Paper</t>
        </is>
      </c>
      <c r="C11" t="inlineStr">
        <is>
          <t>INV/24/111</t>
        </is>
      </c>
      <c r="D11" s="5" t="n">
        <v>45494</v>
      </c>
      <c r="E11" t="n">
        <v>29250</v>
      </c>
      <c r="F11" t="n">
        <v>5265</v>
      </c>
      <c r="G11" t="n">
        <v>0</v>
      </c>
      <c r="H11" t="n">
        <v>0</v>
      </c>
    </row>
    <row r="12">
      <c r="A12" t="inlineStr">
        <is>
          <t>27AAACR1234A1Z5</t>
        </is>
      </c>
      <c r="B12" t="inlineStr">
        <is>
          <t>Raj Traders</t>
        </is>
      </c>
      <c r="C12" t="inlineStr">
        <is>
          <t>INV/24/112</t>
        </is>
      </c>
      <c r="D12" s="5" t="n">
        <v>45496</v>
      </c>
      <c r="E12" t="n">
        <v>31000</v>
      </c>
      <c r="F12" t="n">
        <v>5580</v>
      </c>
      <c r="G12" t="n">
        <v>0</v>
      </c>
      <c r="H12" t="n">
        <v>0</v>
      </c>
    </row>
    <row r="13">
      <c r="A13" t="inlineStr">
        <is>
          <t>29AABCS5678B1Z2</t>
        </is>
      </c>
      <c r="B13" t="inlineStr">
        <is>
          <t>Sai Electricals</t>
        </is>
      </c>
      <c r="C13" t="inlineStr">
        <is>
          <t>INV/24/113</t>
        </is>
      </c>
      <c r="D13" s="5" t="n">
        <v>45498</v>
      </c>
      <c r="E13" t="n">
        <v>32750</v>
      </c>
      <c r="F13" t="n">
        <v>5895</v>
      </c>
      <c r="G13" t="n">
        <v>0</v>
      </c>
      <c r="H13" t="n">
        <v>0</v>
      </c>
    </row>
    <row r="14">
      <c r="A14" t="inlineStr">
        <is>
          <t>07AAFCK9012C1Z8</t>
        </is>
      </c>
      <c r="B14" t="inlineStr">
        <is>
          <t>Kapoor &amp; Sons</t>
        </is>
      </c>
      <c r="C14" t="inlineStr">
        <is>
          <t>INV/24/114</t>
        </is>
      </c>
      <c r="D14" s="5" t="n">
        <v>45500</v>
      </c>
      <c r="E14" t="n">
        <v>34500</v>
      </c>
      <c r="F14" t="n">
        <v>0</v>
      </c>
      <c r="G14" t="n">
        <v>3105</v>
      </c>
      <c r="H14" t="n">
        <v>3105</v>
      </c>
    </row>
    <row r="15">
      <c r="A15" t="inlineStr">
        <is>
          <t>24AAGFM3456D1Z1</t>
        </is>
      </c>
      <c r="B15" t="inlineStr">
        <is>
          <t>Mehta Paper</t>
        </is>
      </c>
      <c r="C15" t="inlineStr">
        <is>
          <t>INV/24/115</t>
        </is>
      </c>
      <c r="D15" s="5" t="n">
        <v>45502</v>
      </c>
      <c r="E15" t="n">
        <v>36250</v>
      </c>
      <c r="F15" t="n">
        <v>6525</v>
      </c>
      <c r="G15" t="n">
        <v>0</v>
      </c>
      <c r="H15" t="n">
        <v>0</v>
      </c>
    </row>
    <row r="16">
      <c r="A16" t="inlineStr">
        <is>
          <t>24AAGFM3456D1Z1</t>
        </is>
      </c>
      <c r="B16" t="inlineStr">
        <is>
          <t>Mehta Paper</t>
        </is>
      </c>
      <c r="C16" t="inlineStr">
        <is>
          <t>INV/24/199</t>
        </is>
      </c>
      <c r="D16" s="5" t="n">
        <v>45503</v>
      </c>
      <c r="E16" t="n">
        <v>5000</v>
      </c>
      <c r="F16" t="n">
        <v>900</v>
      </c>
      <c r="G16" t="n">
        <v>0</v>
      </c>
      <c r="H16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2" customWidth="1" min="3" max="3"/>
    <col width="12" customWidth="1" min="4" max="4"/>
    <col width="22" customWidth="1" min="5" max="5"/>
  </cols>
  <sheetData>
    <row r="1">
      <c r="A1" s="4" t="inlineStr">
        <is>
          <t>Key (GSTIN|Invoice)</t>
        </is>
      </c>
      <c r="B1" s="4" t="inlineStr">
        <is>
          <t>Tax in books</t>
        </is>
      </c>
      <c r="C1" s="4" t="inlineStr">
        <is>
          <t>Tax in 2B</t>
        </is>
      </c>
      <c r="D1" s="4" t="inlineStr">
        <is>
          <t>Difference</t>
        </is>
      </c>
      <c r="E1" s="4" t="inlineStr">
        <is>
          <t>Status</t>
        </is>
      </c>
    </row>
    <row r="2">
      <c r="A2">
        <f>Books!A2&amp;"|"&amp;TRIM(Books!C2)</f>
        <v/>
      </c>
      <c r="B2">
        <f>SUM(Books!F2:H2)</f>
        <v/>
      </c>
      <c r="C2">
        <f>SUMPRODUCT(('GSTR-2B'!$A$2:$A$30=Books!A2)*(TRIM('GSTR-2B'!$C$2:$C$30)=TRIM(Books!C2))*('GSTR-2B'!$F$2:$F$30+'GSTR-2B'!$G$2:$G$30+'GSTR-2B'!$H$2:$H$30))</f>
        <v/>
      </c>
      <c r="D2">
        <f>ROUND(B2-C2,2)</f>
        <v/>
      </c>
      <c r="E2">
        <f>IF(C2=0,"Missing in 2B – follow up",IF(ABS(D2)&lt;=1,"Matched","Amount mismatch"))</f>
        <v/>
      </c>
    </row>
    <row r="3">
      <c r="A3">
        <f>Books!A3&amp;"|"&amp;TRIM(Books!C3)</f>
        <v/>
      </c>
      <c r="B3">
        <f>SUM(Books!F3:H3)</f>
        <v/>
      </c>
      <c r="C3">
        <f>SUMPRODUCT(('GSTR-2B'!$A$2:$A$30=Books!A3)*(TRIM('GSTR-2B'!$C$2:$C$30)=TRIM(Books!C3))*('GSTR-2B'!$F$2:$F$30+'GSTR-2B'!$G$2:$G$30+'GSTR-2B'!$H$2:$H$30))</f>
        <v/>
      </c>
      <c r="D3">
        <f>ROUND(B3-C3,2)</f>
        <v/>
      </c>
      <c r="E3">
        <f>IF(C3=0,"Missing in 2B – follow up",IF(ABS(D3)&lt;=1,"Matched","Amount mismatch"))</f>
        <v/>
      </c>
    </row>
    <row r="4">
      <c r="A4">
        <f>Books!A4&amp;"|"&amp;TRIM(Books!C4)</f>
        <v/>
      </c>
      <c r="B4">
        <f>SUM(Books!F4:H4)</f>
        <v/>
      </c>
      <c r="C4">
        <f>SUMPRODUCT(('GSTR-2B'!$A$2:$A$30=Books!A4)*(TRIM('GSTR-2B'!$C$2:$C$30)=TRIM(Books!C4))*('GSTR-2B'!$F$2:$F$30+'GSTR-2B'!$G$2:$G$30+'GSTR-2B'!$H$2:$H$30))</f>
        <v/>
      </c>
      <c r="D4">
        <f>ROUND(B4-C4,2)</f>
        <v/>
      </c>
      <c r="E4">
        <f>IF(C4=0,"Missing in 2B – follow up",IF(ABS(D4)&lt;=1,"Matched","Amount mismatch"))</f>
        <v/>
      </c>
    </row>
    <row r="5">
      <c r="A5">
        <f>Books!A5&amp;"|"&amp;TRIM(Books!C5)</f>
        <v/>
      </c>
      <c r="B5">
        <f>SUM(Books!F5:H5)</f>
        <v/>
      </c>
      <c r="C5">
        <f>SUMPRODUCT(('GSTR-2B'!$A$2:$A$30=Books!A5)*(TRIM('GSTR-2B'!$C$2:$C$30)=TRIM(Books!C5))*('GSTR-2B'!$F$2:$F$30+'GSTR-2B'!$G$2:$G$30+'GSTR-2B'!$H$2:$H$30))</f>
        <v/>
      </c>
      <c r="D5">
        <f>ROUND(B5-C5,2)</f>
        <v/>
      </c>
      <c r="E5">
        <f>IF(C5=0,"Missing in 2B – follow up",IF(ABS(D5)&lt;=1,"Matched","Amount mismatch"))</f>
        <v/>
      </c>
    </row>
    <row r="6">
      <c r="A6">
        <f>Books!A6&amp;"|"&amp;TRIM(Books!C6)</f>
        <v/>
      </c>
      <c r="B6">
        <f>SUM(Books!F6:H6)</f>
        <v/>
      </c>
      <c r="C6">
        <f>SUMPRODUCT(('GSTR-2B'!$A$2:$A$30=Books!A6)*(TRIM('GSTR-2B'!$C$2:$C$30)=TRIM(Books!C6))*('GSTR-2B'!$F$2:$F$30+'GSTR-2B'!$G$2:$G$30+'GSTR-2B'!$H$2:$H$30))</f>
        <v/>
      </c>
      <c r="D6">
        <f>ROUND(B6-C6,2)</f>
        <v/>
      </c>
      <c r="E6">
        <f>IF(C6=0,"Missing in 2B – follow up",IF(ABS(D6)&lt;=1,"Matched","Amount mismatch"))</f>
        <v/>
      </c>
    </row>
    <row r="7">
      <c r="A7">
        <f>Books!A7&amp;"|"&amp;TRIM(Books!C7)</f>
        <v/>
      </c>
      <c r="B7">
        <f>SUM(Books!F7:H7)</f>
        <v/>
      </c>
      <c r="C7">
        <f>SUMPRODUCT(('GSTR-2B'!$A$2:$A$30=Books!A7)*(TRIM('GSTR-2B'!$C$2:$C$30)=TRIM(Books!C7))*('GSTR-2B'!$F$2:$F$30+'GSTR-2B'!$G$2:$G$30+'GSTR-2B'!$H$2:$H$30))</f>
        <v/>
      </c>
      <c r="D7">
        <f>ROUND(B7-C7,2)</f>
        <v/>
      </c>
      <c r="E7">
        <f>IF(C7=0,"Missing in 2B – follow up",IF(ABS(D7)&lt;=1,"Matched","Amount mismatch"))</f>
        <v/>
      </c>
    </row>
    <row r="8">
      <c r="A8">
        <f>Books!A8&amp;"|"&amp;TRIM(Books!C8)</f>
        <v/>
      </c>
      <c r="B8">
        <f>SUM(Books!F8:H8)</f>
        <v/>
      </c>
      <c r="C8">
        <f>SUMPRODUCT(('GSTR-2B'!$A$2:$A$30=Books!A8)*(TRIM('GSTR-2B'!$C$2:$C$30)=TRIM(Books!C8))*('GSTR-2B'!$F$2:$F$30+'GSTR-2B'!$G$2:$G$30+'GSTR-2B'!$H$2:$H$30))</f>
        <v/>
      </c>
      <c r="D8">
        <f>ROUND(B8-C8,2)</f>
        <v/>
      </c>
      <c r="E8">
        <f>IF(C8=0,"Missing in 2B – follow up",IF(ABS(D8)&lt;=1,"Matched","Amount mismatch"))</f>
        <v/>
      </c>
    </row>
    <row r="9">
      <c r="A9">
        <f>Books!A9&amp;"|"&amp;TRIM(Books!C9)</f>
        <v/>
      </c>
      <c r="B9">
        <f>SUM(Books!F9:H9)</f>
        <v/>
      </c>
      <c r="C9">
        <f>SUMPRODUCT(('GSTR-2B'!$A$2:$A$30=Books!A9)*(TRIM('GSTR-2B'!$C$2:$C$30)=TRIM(Books!C9))*('GSTR-2B'!$F$2:$F$30+'GSTR-2B'!$G$2:$G$30+'GSTR-2B'!$H$2:$H$30))</f>
        <v/>
      </c>
      <c r="D9">
        <f>ROUND(B9-C9,2)</f>
        <v/>
      </c>
      <c r="E9">
        <f>IF(C9=0,"Missing in 2B – follow up",IF(ABS(D9)&lt;=1,"Matched","Amount mismatch"))</f>
        <v/>
      </c>
    </row>
    <row r="10">
      <c r="A10">
        <f>Books!A10&amp;"|"&amp;TRIM(Books!C10)</f>
        <v/>
      </c>
      <c r="B10">
        <f>SUM(Books!F10:H10)</f>
        <v/>
      </c>
      <c r="C10">
        <f>SUMPRODUCT(('GSTR-2B'!$A$2:$A$30=Books!A10)*(TRIM('GSTR-2B'!$C$2:$C$30)=TRIM(Books!C10))*('GSTR-2B'!$F$2:$F$30+'GSTR-2B'!$G$2:$G$30+'GSTR-2B'!$H$2:$H$30))</f>
        <v/>
      </c>
      <c r="D10">
        <f>ROUND(B10-C10,2)</f>
        <v/>
      </c>
      <c r="E10">
        <f>IF(C10=0,"Missing in 2B – follow up",IF(ABS(D10)&lt;=1,"Matched","Amount mismatch"))</f>
        <v/>
      </c>
    </row>
    <row r="11">
      <c r="A11">
        <f>Books!A11&amp;"|"&amp;TRIM(Books!C11)</f>
        <v/>
      </c>
      <c r="B11">
        <f>SUM(Books!F11:H11)</f>
        <v/>
      </c>
      <c r="C11">
        <f>SUMPRODUCT(('GSTR-2B'!$A$2:$A$30=Books!A11)*(TRIM('GSTR-2B'!$C$2:$C$30)=TRIM(Books!C11))*('GSTR-2B'!$F$2:$F$30+'GSTR-2B'!$G$2:$G$30+'GSTR-2B'!$H$2:$H$30))</f>
        <v/>
      </c>
      <c r="D11">
        <f>ROUND(B11-C11,2)</f>
        <v/>
      </c>
      <c r="E11">
        <f>IF(C11=0,"Missing in 2B – follow up",IF(ABS(D11)&lt;=1,"Matched","Amount mismatch"))</f>
        <v/>
      </c>
    </row>
    <row r="12">
      <c r="A12">
        <f>Books!A12&amp;"|"&amp;TRIM(Books!C12)</f>
        <v/>
      </c>
      <c r="B12">
        <f>SUM(Books!F12:H12)</f>
        <v/>
      </c>
      <c r="C12">
        <f>SUMPRODUCT(('GSTR-2B'!$A$2:$A$30=Books!A12)*(TRIM('GSTR-2B'!$C$2:$C$30)=TRIM(Books!C12))*('GSTR-2B'!$F$2:$F$30+'GSTR-2B'!$G$2:$G$30+'GSTR-2B'!$H$2:$H$30))</f>
        <v/>
      </c>
      <c r="D12">
        <f>ROUND(B12-C12,2)</f>
        <v/>
      </c>
      <c r="E12">
        <f>IF(C12=0,"Missing in 2B – follow up",IF(ABS(D12)&lt;=1,"Matched","Amount mismatch"))</f>
        <v/>
      </c>
    </row>
    <row r="13">
      <c r="A13">
        <f>Books!A13&amp;"|"&amp;TRIM(Books!C13)</f>
        <v/>
      </c>
      <c r="B13">
        <f>SUM(Books!F13:H13)</f>
        <v/>
      </c>
      <c r="C13">
        <f>SUMPRODUCT(('GSTR-2B'!$A$2:$A$30=Books!A13)*(TRIM('GSTR-2B'!$C$2:$C$30)=TRIM(Books!C13))*('GSTR-2B'!$F$2:$F$30+'GSTR-2B'!$G$2:$G$30+'GSTR-2B'!$H$2:$H$30))</f>
        <v/>
      </c>
      <c r="D13">
        <f>ROUND(B13-C13,2)</f>
        <v/>
      </c>
      <c r="E13">
        <f>IF(C13=0,"Missing in 2B – follow up",IF(ABS(D13)&lt;=1,"Matched","Amount mismatch"))</f>
        <v/>
      </c>
    </row>
    <row r="14">
      <c r="A14">
        <f>Books!A14&amp;"|"&amp;TRIM(Books!C14)</f>
        <v/>
      </c>
      <c r="B14">
        <f>SUM(Books!F14:H14)</f>
        <v/>
      </c>
      <c r="C14">
        <f>SUMPRODUCT(('GSTR-2B'!$A$2:$A$30=Books!A14)*(TRIM('GSTR-2B'!$C$2:$C$30)=TRIM(Books!C14))*('GSTR-2B'!$F$2:$F$30+'GSTR-2B'!$G$2:$G$30+'GSTR-2B'!$H$2:$H$30))</f>
        <v/>
      </c>
      <c r="D14">
        <f>ROUND(B14-C14,2)</f>
        <v/>
      </c>
      <c r="E14">
        <f>IF(C14=0,"Missing in 2B – follow up",IF(ABS(D14)&lt;=1,"Matched","Amount mismatch"))</f>
        <v/>
      </c>
    </row>
    <row r="15">
      <c r="A15">
        <f>Books!A15&amp;"|"&amp;TRIM(Books!C15)</f>
        <v/>
      </c>
      <c r="B15">
        <f>SUM(Books!F15:H15)</f>
        <v/>
      </c>
      <c r="C15">
        <f>SUMPRODUCT(('GSTR-2B'!$A$2:$A$30=Books!A15)*(TRIM('GSTR-2B'!$C$2:$C$30)=TRIM(Books!C15))*('GSTR-2B'!$F$2:$F$30+'GSTR-2B'!$G$2:$G$30+'GSTR-2B'!$H$2:$H$30))</f>
        <v/>
      </c>
      <c r="D15">
        <f>ROUND(B15-C15,2)</f>
        <v/>
      </c>
      <c r="E15">
        <f>IF(C15=0,"Missing in 2B – follow up",IF(ABS(D15)&lt;=1,"Matched","Amount mismatch"))</f>
        <v/>
      </c>
    </row>
    <row r="16">
      <c r="A16">
        <f>Books!A16&amp;"|"&amp;TRIM(Books!C16)</f>
        <v/>
      </c>
      <c r="B16">
        <f>SUM(Books!F16:H16)</f>
        <v/>
      </c>
      <c r="C16">
        <f>SUMPRODUCT(('GSTR-2B'!$A$2:$A$30=Books!A16)*(TRIM('GSTR-2B'!$C$2:$C$30)=TRIM(Books!C16))*('GSTR-2B'!$F$2:$F$30+'GSTR-2B'!$G$2:$G$30+'GSTR-2B'!$H$2:$H$30))</f>
        <v/>
      </c>
      <c r="D16">
        <f>ROUND(B16-C16,2)</f>
        <v/>
      </c>
      <c r="E16">
        <f>IF(C16=0,"Missing in 2B – follow up",IF(ABS(D16)&lt;=1,"Matched","Amount mismatch"))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58" customWidth="1" min="3" max="3"/>
    <col width="16" customWidth="1" min="4" max="4"/>
    <col width="14" customWidth="1" min="5" max="5"/>
    <col width="10" customWidth="1" min="6" max="6"/>
  </cols>
  <sheetData>
    <row r="1">
      <c r="A1" s="4" t="inlineStr">
        <is>
          <t>Scenario</t>
        </is>
      </c>
      <c r="B1" s="4" t="inlineStr">
        <is>
          <t>Layout</t>
        </is>
      </c>
      <c r="C1" s="4" t="inlineStr">
        <is>
          <t>Formula used</t>
        </is>
      </c>
      <c r="D1" s="4" t="inlineStr">
        <is>
          <t>Result (live)</t>
        </is>
      </c>
      <c r="E1" s="4" t="inlineStr">
        <is>
          <t>Expected</t>
        </is>
      </c>
      <c r="F1" s="4" t="inlineStr">
        <is>
          <t>Check</t>
        </is>
      </c>
    </row>
    <row r="2">
      <c r="A2" t="inlineStr">
        <is>
          <t>Invoices matched (within ₹1)</t>
        </is>
      </c>
      <c r="B2" t="inlineStr">
        <is>
          <t>Count</t>
        </is>
      </c>
      <c r="C2" t="inlineStr">
        <is>
          <t>=COUNTIF(Recon!$E$2:$E$16,"Matched")</t>
        </is>
      </c>
      <c r="D2">
        <f>COUNTIF(Recon!$E$2:$E$16,"Matched")</f>
        <v/>
      </c>
      <c r="E2" t="n">
        <v>13</v>
      </c>
      <c r="F2">
        <f>IF(D2=E2,"PASS","FAIL")</f>
        <v/>
      </c>
    </row>
    <row r="3">
      <c r="A3" t="inlineStr">
        <is>
          <t>Invoices missing in 2B</t>
        </is>
      </c>
      <c r="B3" t="inlineStr">
        <is>
          <t>Count</t>
        </is>
      </c>
      <c r="C3" t="inlineStr">
        <is>
          <t>=COUNTIF(Recon!$E$2:$E$16,"Missing*")</t>
        </is>
      </c>
      <c r="D3">
        <f>COUNTIF(Recon!$E$2:$E$16,"Missing*")</f>
        <v/>
      </c>
      <c r="E3" t="n">
        <v>1</v>
      </c>
      <c r="F3">
        <f>IF(D3=E3,"PASS","FAIL")</f>
        <v/>
      </c>
    </row>
    <row r="4">
      <c r="A4" t="inlineStr">
        <is>
          <t>Amount mismatches</t>
        </is>
      </c>
      <c r="B4" t="inlineStr">
        <is>
          <t>Count</t>
        </is>
      </c>
      <c r="C4" t="inlineStr">
        <is>
          <t>=COUNTIF(Recon!$E$2:$E$16,"Amount mismatch")</t>
        </is>
      </c>
      <c r="D4">
        <f>COUNTIF(Recon!$E$2:$E$16,"Amount mismatch")</f>
        <v/>
      </c>
      <c r="E4" t="n">
        <v>1</v>
      </c>
      <c r="F4">
        <f>IF(D4=E4,"PASS","FAIL")</f>
        <v/>
      </c>
    </row>
    <row r="5">
      <c r="A5" t="inlineStr">
        <is>
          <t>ITC at risk (missing + mismatch)</t>
        </is>
      </c>
      <c r="B5" t="inlineStr">
        <is>
          <t>Amount</t>
        </is>
      </c>
      <c r="C5" t="inlineStr">
        <is>
          <t>=ROUND(SUMIFS(Recon!$D$2:$D$16,Recon!$E$2:$E$16,"&lt;&gt;Matched"),2)</t>
        </is>
      </c>
      <c r="D5">
        <f>ROUND(SUMIFS(Recon!$D$2:$D$16,Recon!$E$2:$E$16,"&lt;&gt;Matched"),2)</f>
        <v/>
      </c>
      <c r="E5" t="n">
        <v>5040</v>
      </c>
      <c r="F5">
        <f>IF(D5=E5,"PASS","FAIL")</f>
        <v/>
      </c>
    </row>
    <row r="6">
      <c r="A6" t="inlineStr">
        <is>
          <t>In 2B but not in books (portal-only)</t>
        </is>
      </c>
      <c r="B6" t="inlineStr">
        <is>
          <t>Count</t>
        </is>
      </c>
      <c r="C6" t="inlineStr">
        <is>
          <t>=SUMPRODUCT(--(COUNTIFS(Books!$A$2:$A$16,'GSTR-2B'!$A$2:$A$16,Books!$C$2:$C$16,TRIM('GSTR-2B'!$C$2:$C$16))=0))</t>
        </is>
      </c>
      <c r="D6">
        <f>SUMPRODUCT(--(COUNTIFS(Books!$A$2:$A$16,'GSTR-2B'!$A$2:$A$16,Books!$C$2:$C$16,TRIM('GSTR-2B'!$C$2:$C$16))=0))</f>
        <v/>
      </c>
      <c r="E6" t="n">
        <v>1</v>
      </c>
      <c r="F6">
        <f>IF(D6=E6,"PASS","FAIL")</f>
        <v/>
      </c>
    </row>
  </sheetData>
  <conditionalFormatting sqref="F2:F6">
    <cfRule type="cellIs" priority="1" operator="equal" dxfId="0">
      <formula>"PASS"</formula>
    </cfRule>
    <cfRule type="cellIs" priority="2" operator="equal" dxfId="1">
      <formula>"FAIL"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4" customWidth="1" min="2" max="2"/>
    <col width="14" customWidth="1" min="3" max="3"/>
    <col width="52" customWidth="1" min="4" max="4"/>
    <col width="50" customWidth="1" min="5" max="5"/>
    <col width="16" customWidth="1" min="6" max="6"/>
    <col width="12" customWidth="1" min="7" max="7"/>
    <col width="10" customWidth="1" min="8" max="8"/>
  </cols>
  <sheetData>
    <row r="1">
      <c r="A1" s="4" t="inlineStr">
        <is>
          <t>Problem</t>
        </is>
      </c>
      <c r="B1" s="4" t="inlineStr">
        <is>
          <t>Broken formula</t>
        </is>
      </c>
      <c r="C1" s="4" t="inlineStr">
        <is>
          <t>Result (live)</t>
        </is>
      </c>
      <c r="D1" s="4" t="inlineStr">
        <is>
          <t>Why it fails</t>
        </is>
      </c>
      <c r="E1" s="4" t="inlineStr">
        <is>
          <t>Fixed formula</t>
        </is>
      </c>
      <c r="F1" s="4" t="inlineStr">
        <is>
          <t>Result after fix</t>
        </is>
      </c>
      <c r="G1" s="4" t="inlineStr">
        <is>
          <t>Expected</t>
        </is>
      </c>
      <c r="H1" s="4" t="inlineStr">
        <is>
          <t>Fixed?</t>
        </is>
      </c>
    </row>
    <row r="2">
      <c r="A2" t="inlineStr">
        <is>
          <t>Exact match on invoice number</t>
        </is>
      </c>
      <c r="B2" t="inlineStr">
        <is>
          <t>=COUNTIFS('GSTR-2B'!$C$2:$C$16,Books!C4)</t>
        </is>
      </c>
      <c r="C2">
        <f>IFERROR(COUNTIFS('GSTR-2B'!$C$2:$C$16,Books!C4),"#ERROR")</f>
        <v/>
      </c>
      <c r="D2" s="6" t="inlineStr">
        <is>
          <t>The portal copy has a trailing space ('INV/24/103 '), so an exact match finds nothing and the invoice looks missing.</t>
        </is>
      </c>
      <c r="E2" t="inlineStr">
        <is>
          <t>=SUMPRODUCT(--(TRIM('GSTR-2B'!$C$2:$C$16)=Books!C4))</t>
        </is>
      </c>
      <c r="F2">
        <f>SUMPRODUCT(--(TRIM('GSTR-2B'!$C$2:$C$16)=Books!C4))</f>
        <v/>
      </c>
      <c r="G2" t="n">
        <v>1</v>
      </c>
      <c r="H2">
        <f>IF(F2=G2,"FIXED","CHECK")</f>
        <v/>
      </c>
    </row>
    <row r="3">
      <c r="A3" t="inlineStr">
        <is>
          <t>Matching on a partial invoice number</t>
        </is>
      </c>
      <c r="B3" t="inlineStr">
        <is>
          <t>=COUNTIF('GSTR-2B'!$C$2:$C$16,"INV/24/10*")</t>
        </is>
      </c>
      <c r="C3">
        <f>IFERROR(COUNTIF('GSTR-2B'!$C$2:$C$16,"INV/24/10*"),"#ERROR")</f>
        <v/>
      </c>
      <c r="D3" s="6" t="inlineStr">
        <is>
          <t>A wildcard or partial key matches many invoices at once. Always match GSTIN + full invoice number together.</t>
        </is>
      </c>
      <c r="E3" t="inlineStr">
        <is>
          <t>=COUNTIFS('GSTR-2B'!$A$2:$A$16,Books!A2,'GSTR-2B'!$C$2:$C$16,Books!C2)</t>
        </is>
      </c>
      <c r="F3">
        <f>COUNTIFS('GSTR-2B'!$A$2:$A$16,Books!A2,'GSTR-2B'!$C$2:$C$16,Books!C2)</f>
        <v/>
      </c>
      <c r="G3" t="n">
        <v>1</v>
      </c>
      <c r="H3">
        <f>IF(F3=G3,"FIXED","CHECK")</f>
        <v/>
      </c>
    </row>
  </sheetData>
  <conditionalFormatting sqref="H2:H3">
    <cfRule type="cellIs" priority="1" operator="equal" dxfId="0">
      <formula>"FIXED"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2026-09-28T12:03:28Z</dcterms:created>
  <dcterms:modified xmlns:dcterms="http://purl.org/dc/terms/" xmlns:xsi="http://www.w3.org/2001/XMLSchema-instance" xsi:type="dcterms:W3CDTF">2026-09-28T12:03:28Z</dcterms:modified>
</cp:coreProperties>
</file>