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fin-02-tds\"/>
    </mc:Choice>
  </mc:AlternateContent>
  <xr:revisionPtr revIDLastSave="0" documentId="8_{522218E7-0EC5-40E9-B830-D7857AF4B0C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Payments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C8" i="2"/>
  <c r="C7" i="2"/>
  <c r="C6" i="2"/>
  <c r="C5" i="2" a="1"/>
  <c r="C5" i="2" s="1"/>
  <c r="C4" i="2" a="1"/>
  <c r="C4" i="2" s="1"/>
  <c r="C3" i="2" a="1"/>
  <c r="C3" i="2" s="1"/>
  <c r="C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<sst xmlns="http://schemas.openxmlformats.org/spreadsheetml/2006/main" count="131" uniqueCount="51">
  <si>
    <t>Date</t>
  </si>
  <si>
    <t>Vendor</t>
  </si>
  <si>
    <t>Section</t>
  </si>
  <si>
    <t>PAN available</t>
  </si>
  <si>
    <t>Amount</t>
  </si>
  <si>
    <t>Rate</t>
  </si>
  <si>
    <t>Vendor A</t>
  </si>
  <si>
    <t>194I</t>
  </si>
  <si>
    <t>No</t>
  </si>
  <si>
    <t>Vendor B</t>
  </si>
  <si>
    <t>194H</t>
  </si>
  <si>
    <t>Yes</t>
  </si>
  <si>
    <t>Vendor C</t>
  </si>
  <si>
    <t>194C</t>
  </si>
  <si>
    <t>Vendor D</t>
  </si>
  <si>
    <t>Vendor E</t>
  </si>
  <si>
    <t>Vendor F</t>
  </si>
  <si>
    <t>Vendor G</t>
  </si>
  <si>
    <t>Vendor H</t>
  </si>
  <si>
    <t>Vendor I</t>
  </si>
  <si>
    <t>Vendor J</t>
  </si>
  <si>
    <t>Vendor K</t>
  </si>
  <si>
    <t>194J</t>
  </si>
  <si>
    <t>Vendor L</t>
  </si>
  <si>
    <t>Task</t>
  </si>
  <si>
    <t>Formula</t>
  </si>
  <si>
    <t>Result</t>
  </si>
  <si>
    <t>TDS on row 2 (20% if no PAN, else the rate; round to rupee)</t>
  </si>
  <si>
    <t>=ROUND(Payments!E2*IF(Payments!D2="No",MAX(0.2,Payments!F2),Payments!F2),0)</t>
  </si>
  <si>
    <t>Total TDS for the quarter (all rows)</t>
  </si>
  <si>
    <t>=SUMPRODUCT(ROUND(Payments!E2:E31*IF(Payments!D2:D31="No",0.2,Payments!F2:F31),0))</t>
  </si>
  <si>
    <t>TDS under 194J for the quarter</t>
  </si>
  <si>
    <t>=SUMPRODUCT((Payments!C2:C31="194J")*ROUND(Payments!E2:E31*IF(Payments!D2:D31="No",0.2,Payments!F2:F31),0))</t>
  </si>
  <si>
    <t>TDS deducted in August 2026 (deposit due by 7 September)</t>
  </si>
  <si>
    <t>=SUMPRODUCT((MONTH(Payments!A2:A31)=8)*ROUND(Payments!E2:E31*IF(Payments!D2:D31="No",0.2,Payments!F2:F31),0))</t>
  </si>
  <si>
    <t>Number of payments to vendors without PAN</t>
  </si>
  <si>
    <t>=COUNTIF(Payments!D2:D31,"No")</t>
  </si>
  <si>
    <t>Amount paid under 194C</t>
  </si>
  <si>
    <t>=SUMIFS(Payments!E2:E31,Payments!C2:C31,"194C")</t>
  </si>
  <si>
    <t>Deposit due date for a deduction made on 20-Aug-2026 (7th of next month)</t>
  </si>
  <si>
    <t>=EOMONTH(DATE(2026,8,20),0)+7</t>
  </si>
  <si>
    <t>Expected answer</t>
  </si>
  <si>
    <t>Your formula  ✍️</t>
  </si>
  <si>
    <t>Check</t>
  </si>
  <si>
    <t>Excel practice: TDS register</t>
  </si>
  <si>
    <t>Excel for Finance - Lesson 2: TDS register</t>
  </si>
  <si>
    <t>Payments for July-September 2026 (Q2). Rates are examples.</t>
  </si>
  <si>
    <t>1. Practice sheet: build each figure in the yellow column; the Check column turns green when it matches.</t>
  </si>
  <si>
    <t>2. Answers sheet: a working formula for every task. Rates and rules are EXAMPLES - verify current law before real use.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</si>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</sst>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D168A-3D02-455A-A465-DACF5A2923ED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  <row r="7" spans="1:1" x14ac:dyDescent="0.3">
      <c r="A7" t="s">
        <v>49</v>
      </c>
    </row>
    <row r="8" spans="1:1" x14ac:dyDescent="0.3">
      <c r="A8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54996-2565-4B22-B5BE-D6A7F5AFC1C3}">
  <dimension ref="A1:D8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24</v>
      </c>
      <c r="B1" s="4" t="s">
        <v>41</v>
      </c>
      <c r="C1" s="4" t="s">
        <v>42</v>
      </c>
      <c r="D1" s="4" t="s">
        <v>43</v>
      </c>
    </row>
    <row r="2" spans="1:4" x14ac:dyDescent="0.3">
      <c r="A2" s="5" t="s">
        <v>27</v>
      </c>
      <c r="B2">
        <v>32000</v>
      </c>
      <c r="C2" s="6"/>
      <c r="D2" t="str">
        <f t="shared" ref="D2:D8" si="0">IF(C2="","",IF(C2=B2,"✓ Correct","✗ Try again"))</f>
        <v/>
      </c>
    </row>
    <row r="3" spans="1:4" x14ac:dyDescent="0.3">
      <c r="A3" s="5" t="s">
        <v>29</v>
      </c>
      <c r="B3">
        <v>354180</v>
      </c>
      <c r="C3" s="6"/>
      <c r="D3" t="str">
        <f t="shared" si="0"/>
        <v/>
      </c>
    </row>
    <row r="4" spans="1:4" x14ac:dyDescent="0.3">
      <c r="A4" s="5" t="s">
        <v>31</v>
      </c>
      <c r="B4">
        <v>121800</v>
      </c>
      <c r="C4" s="6"/>
      <c r="D4" t="str">
        <f t="shared" si="0"/>
        <v/>
      </c>
    </row>
    <row r="5" spans="1:4" x14ac:dyDescent="0.3">
      <c r="A5" s="5" t="s">
        <v>33</v>
      </c>
      <c r="B5">
        <v>108240</v>
      </c>
      <c r="C5" s="6"/>
      <c r="D5" t="str">
        <f t="shared" si="0"/>
        <v/>
      </c>
    </row>
    <row r="6" spans="1:4" x14ac:dyDescent="0.3">
      <c r="A6" s="5" t="s">
        <v>35</v>
      </c>
      <c r="B6">
        <v>4</v>
      </c>
      <c r="C6" s="6"/>
      <c r="D6" t="str">
        <f t="shared" si="0"/>
        <v/>
      </c>
    </row>
    <row r="7" spans="1:4" x14ac:dyDescent="0.3">
      <c r="A7" s="5" t="s">
        <v>37</v>
      </c>
      <c r="B7">
        <v>1569000</v>
      </c>
      <c r="C7" s="6"/>
      <c r="D7" t="str">
        <f t="shared" si="0"/>
        <v/>
      </c>
    </row>
    <row r="8" spans="1:4" ht="28.8" x14ac:dyDescent="0.3">
      <c r="A8" s="5" t="s">
        <v>39</v>
      </c>
      <c r="B8">
        <v>46272</v>
      </c>
      <c r="C8" s="6"/>
      <c r="D8" t="str">
        <f t="shared" si="0"/>
        <v/>
      </c>
    </row>
  </sheetData>
  <conditionalFormatting sqref="D2:D8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F1518-84CD-4074-AFF6-95288D3250C4}">
  <dimension ref="A1:D8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24</v>
      </c>
      <c r="B1" s="4" t="s">
        <v>25</v>
      </c>
      <c r="C1" s="4" t="s">
        <v>26</v>
      </c>
      <c r="D1" s="4"/>
    </row>
    <row r="2" spans="1:4" x14ac:dyDescent="0.3">
      <c r="A2" s="5" t="s">
        <v>27</v>
      </c>
      <c r="B2" s="3" t="s">
        <v>28</v>
      </c>
      <c r="C2">
        <f>ROUND(Payments!E2*IF(Payments!D2="No",MAX(0.2,Payments!F2),Payments!F2),0)</f>
        <v>32000</v>
      </c>
    </row>
    <row r="3" spans="1:4" x14ac:dyDescent="0.3">
      <c r="A3" s="5" t="s">
        <v>29</v>
      </c>
      <c r="B3" s="3" t="s">
        <v>30</v>
      </c>
      <c r="C3" cm="1">
        <f t="array" ref="C3">SUMPRODUCT(ROUND(Payments!E2:E31*IF(Payments!D2:D31="No",0.2,Payments!F2:F31),0))</f>
        <v>354180</v>
      </c>
    </row>
    <row r="4" spans="1:4" x14ac:dyDescent="0.3">
      <c r="A4" s="5" t="s">
        <v>31</v>
      </c>
      <c r="B4" s="3" t="s">
        <v>32</v>
      </c>
      <c r="C4" cm="1">
        <f t="array" ref="C4">SUMPRODUCT((Payments!C2:C31="194J")*ROUND(Payments!E2:E31*IF(Payments!D2:D31="No",0.2,Payments!F2:F31),0))</f>
        <v>121800</v>
      </c>
    </row>
    <row r="5" spans="1:4" x14ac:dyDescent="0.3">
      <c r="A5" s="5" t="s">
        <v>33</v>
      </c>
      <c r="B5" s="3" t="s">
        <v>34</v>
      </c>
      <c r="C5" cm="1">
        <f t="array" ref="C5">SUMPRODUCT((MONTH(Payments!A2:A31)=8)*ROUND(Payments!E2:E31*IF(Payments!D2:D31="No",0.2,Payments!F2:F31),0))</f>
        <v>108240</v>
      </c>
    </row>
    <row r="6" spans="1:4" x14ac:dyDescent="0.3">
      <c r="A6" s="5" t="s">
        <v>35</v>
      </c>
      <c r="B6" s="3" t="s">
        <v>36</v>
      </c>
      <c r="C6">
        <f>COUNTIF(Payments!D2:D31,"No")</f>
        <v>4</v>
      </c>
    </row>
    <row r="7" spans="1:4" x14ac:dyDescent="0.3">
      <c r="A7" s="5" t="s">
        <v>37</v>
      </c>
      <c r="B7" s="3" t="s">
        <v>38</v>
      </c>
      <c r="C7">
        <f>SUMIFS(Payments!E2:E31,Payments!C2:C31,"194C")</f>
        <v>1569000</v>
      </c>
    </row>
    <row r="8" spans="1:4" ht="28.8" x14ac:dyDescent="0.3">
      <c r="A8" s="5" t="s">
        <v>39</v>
      </c>
      <c r="B8" s="3" t="s">
        <v>40</v>
      </c>
      <c r="C8">
        <f>EOMONTH(DATE(2026,8,20),0)+7</f>
        <v>46272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workbookViewId="0"/>
  </sheetViews>
  <sheetFormatPr defaultRowHeight="14.4" x14ac:dyDescent="0.3"/>
  <cols>
    <col min="1" max="1" width="12" customWidth="1"/>
    <col min="2" max="2" width="10" customWidth="1"/>
    <col min="3" max="3" width="8" customWidth="1"/>
    <col min="4" max="4" width="13" customWidth="1"/>
    <col min="5" max="5" width="10" customWidth="1"/>
    <col min="6" max="6" width="7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46256</v>
      </c>
      <c r="B2" t="s">
        <v>6</v>
      </c>
      <c r="C2" t="s">
        <v>7</v>
      </c>
      <c r="D2" t="s">
        <v>8</v>
      </c>
      <c r="E2">
        <v>160000</v>
      </c>
      <c r="F2">
        <v>0.1</v>
      </c>
    </row>
    <row r="3" spans="1:6" x14ac:dyDescent="0.3">
      <c r="A3" s="2">
        <v>46265</v>
      </c>
      <c r="B3" t="s">
        <v>9</v>
      </c>
      <c r="C3" t="s">
        <v>10</v>
      </c>
      <c r="D3" t="s">
        <v>11</v>
      </c>
      <c r="E3">
        <v>185000</v>
      </c>
      <c r="F3">
        <v>0.02</v>
      </c>
    </row>
    <row r="4" spans="1:6" x14ac:dyDescent="0.3">
      <c r="A4" s="2">
        <v>46204</v>
      </c>
      <c r="B4" t="s">
        <v>12</v>
      </c>
      <c r="C4" t="s">
        <v>13</v>
      </c>
      <c r="D4" t="s">
        <v>11</v>
      </c>
      <c r="E4">
        <v>63000</v>
      </c>
      <c r="F4">
        <v>0.02</v>
      </c>
    </row>
    <row r="5" spans="1:6" x14ac:dyDescent="0.3">
      <c r="A5" s="2">
        <v>46231</v>
      </c>
      <c r="B5" t="s">
        <v>14</v>
      </c>
      <c r="C5" t="s">
        <v>7</v>
      </c>
      <c r="D5" t="s">
        <v>11</v>
      </c>
      <c r="E5">
        <v>236000</v>
      </c>
      <c r="F5">
        <v>0.1</v>
      </c>
    </row>
    <row r="6" spans="1:6" x14ac:dyDescent="0.3">
      <c r="A6" s="2">
        <v>46237</v>
      </c>
      <c r="B6" t="s">
        <v>15</v>
      </c>
      <c r="C6" t="s">
        <v>7</v>
      </c>
      <c r="D6" t="s">
        <v>11</v>
      </c>
      <c r="E6">
        <v>43000</v>
      </c>
      <c r="F6">
        <v>0.1</v>
      </c>
    </row>
    <row r="7" spans="1:6" x14ac:dyDescent="0.3">
      <c r="A7" s="2">
        <v>46275</v>
      </c>
      <c r="B7" t="s">
        <v>16</v>
      </c>
      <c r="C7" t="s">
        <v>7</v>
      </c>
      <c r="D7" t="s">
        <v>11</v>
      </c>
      <c r="E7">
        <v>114000</v>
      </c>
      <c r="F7">
        <v>0.1</v>
      </c>
    </row>
    <row r="8" spans="1:6" x14ac:dyDescent="0.3">
      <c r="A8" s="2">
        <v>46271</v>
      </c>
      <c r="B8" t="s">
        <v>17</v>
      </c>
      <c r="C8" t="s">
        <v>13</v>
      </c>
      <c r="D8" t="s">
        <v>11</v>
      </c>
      <c r="E8">
        <v>100000</v>
      </c>
      <c r="F8">
        <v>0.02</v>
      </c>
    </row>
    <row r="9" spans="1:6" x14ac:dyDescent="0.3">
      <c r="A9" s="2">
        <v>46245</v>
      </c>
      <c r="B9" t="s">
        <v>18</v>
      </c>
      <c r="C9" t="s">
        <v>13</v>
      </c>
      <c r="D9" t="s">
        <v>11</v>
      </c>
      <c r="E9">
        <v>223000</v>
      </c>
      <c r="F9">
        <v>0.02</v>
      </c>
    </row>
    <row r="10" spans="1:6" x14ac:dyDescent="0.3">
      <c r="A10" s="2">
        <v>46241</v>
      </c>
      <c r="B10" t="s">
        <v>19</v>
      </c>
      <c r="C10" t="s">
        <v>13</v>
      </c>
      <c r="D10" t="s">
        <v>11</v>
      </c>
      <c r="E10">
        <v>145000</v>
      </c>
      <c r="F10">
        <v>0.02</v>
      </c>
    </row>
    <row r="11" spans="1:6" x14ac:dyDescent="0.3">
      <c r="A11" s="2">
        <v>46280</v>
      </c>
      <c r="B11" t="s">
        <v>20</v>
      </c>
      <c r="C11" t="s">
        <v>13</v>
      </c>
      <c r="D11" t="s">
        <v>8</v>
      </c>
      <c r="E11">
        <v>153000</v>
      </c>
      <c r="F11">
        <v>0.02</v>
      </c>
    </row>
    <row r="12" spans="1:6" x14ac:dyDescent="0.3">
      <c r="A12" s="2">
        <v>46248</v>
      </c>
      <c r="B12" t="s">
        <v>21</v>
      </c>
      <c r="C12" t="s">
        <v>22</v>
      </c>
      <c r="D12" t="s">
        <v>11</v>
      </c>
      <c r="E12">
        <v>241000</v>
      </c>
      <c r="F12">
        <v>0.1</v>
      </c>
    </row>
    <row r="13" spans="1:6" x14ac:dyDescent="0.3">
      <c r="A13" s="2">
        <v>46214</v>
      </c>
      <c r="B13" t="s">
        <v>23</v>
      </c>
      <c r="C13" t="s">
        <v>10</v>
      </c>
      <c r="D13" t="s">
        <v>11</v>
      </c>
      <c r="E13">
        <v>218000</v>
      </c>
      <c r="F13">
        <v>0.02</v>
      </c>
    </row>
    <row r="14" spans="1:6" x14ac:dyDescent="0.3">
      <c r="A14" s="2">
        <v>46268</v>
      </c>
      <c r="B14" t="s">
        <v>6</v>
      </c>
      <c r="C14" t="s">
        <v>7</v>
      </c>
      <c r="D14" t="s">
        <v>11</v>
      </c>
      <c r="E14">
        <v>181000</v>
      </c>
      <c r="F14">
        <v>0.1</v>
      </c>
    </row>
    <row r="15" spans="1:6" x14ac:dyDescent="0.3">
      <c r="A15" s="2">
        <v>46234</v>
      </c>
      <c r="B15" t="s">
        <v>9</v>
      </c>
      <c r="C15" t="s">
        <v>13</v>
      </c>
      <c r="D15" t="s">
        <v>11</v>
      </c>
      <c r="E15">
        <v>200000</v>
      </c>
      <c r="F15">
        <v>0.02</v>
      </c>
    </row>
    <row r="16" spans="1:6" x14ac:dyDescent="0.3">
      <c r="A16" s="2">
        <v>46227</v>
      </c>
      <c r="B16" t="s">
        <v>12</v>
      </c>
      <c r="C16" t="s">
        <v>7</v>
      </c>
      <c r="D16" t="s">
        <v>11</v>
      </c>
      <c r="E16">
        <v>216000</v>
      </c>
      <c r="F16">
        <v>0.1</v>
      </c>
    </row>
    <row r="17" spans="1:6" x14ac:dyDescent="0.3">
      <c r="A17" s="2">
        <v>46276</v>
      </c>
      <c r="B17" t="s">
        <v>14</v>
      </c>
      <c r="C17" t="s">
        <v>13</v>
      </c>
      <c r="D17" t="s">
        <v>11</v>
      </c>
      <c r="E17">
        <v>194000</v>
      </c>
      <c r="F17">
        <v>0.02</v>
      </c>
    </row>
    <row r="18" spans="1:6" x14ac:dyDescent="0.3">
      <c r="A18" s="2">
        <v>46282</v>
      </c>
      <c r="B18" t="s">
        <v>15</v>
      </c>
      <c r="C18" t="s">
        <v>13</v>
      </c>
      <c r="D18" t="s">
        <v>11</v>
      </c>
      <c r="E18">
        <v>165000</v>
      </c>
      <c r="F18">
        <v>0.02</v>
      </c>
    </row>
    <row r="19" spans="1:6" x14ac:dyDescent="0.3">
      <c r="A19" s="2">
        <v>46278</v>
      </c>
      <c r="B19" t="s">
        <v>16</v>
      </c>
      <c r="C19" t="s">
        <v>22</v>
      </c>
      <c r="D19" t="s">
        <v>11</v>
      </c>
      <c r="E19">
        <v>152000</v>
      </c>
      <c r="F19">
        <v>0.1</v>
      </c>
    </row>
    <row r="20" spans="1:6" x14ac:dyDescent="0.3">
      <c r="A20" s="2">
        <v>46223</v>
      </c>
      <c r="B20" t="s">
        <v>17</v>
      </c>
      <c r="C20" t="s">
        <v>22</v>
      </c>
      <c r="D20" t="s">
        <v>8</v>
      </c>
      <c r="E20">
        <v>240000</v>
      </c>
      <c r="F20">
        <v>0.1</v>
      </c>
    </row>
    <row r="21" spans="1:6" x14ac:dyDescent="0.3">
      <c r="A21" s="2">
        <v>46257</v>
      </c>
      <c r="B21" t="s">
        <v>18</v>
      </c>
      <c r="C21" t="s">
        <v>7</v>
      </c>
      <c r="D21" t="s">
        <v>11</v>
      </c>
      <c r="E21">
        <v>82000</v>
      </c>
      <c r="F21">
        <v>0.1</v>
      </c>
    </row>
    <row r="22" spans="1:6" x14ac:dyDescent="0.3">
      <c r="A22" s="2">
        <v>46210</v>
      </c>
      <c r="B22" t="s">
        <v>19</v>
      </c>
      <c r="C22" t="s">
        <v>7</v>
      </c>
      <c r="D22" t="s">
        <v>11</v>
      </c>
      <c r="E22">
        <v>246000</v>
      </c>
      <c r="F22">
        <v>0.1</v>
      </c>
    </row>
    <row r="23" spans="1:6" x14ac:dyDescent="0.3">
      <c r="A23" s="2">
        <v>46262</v>
      </c>
      <c r="B23" t="s">
        <v>20</v>
      </c>
      <c r="C23" t="s">
        <v>7</v>
      </c>
      <c r="D23" t="s">
        <v>11</v>
      </c>
      <c r="E23">
        <v>133000</v>
      </c>
      <c r="F23">
        <v>0.1</v>
      </c>
    </row>
    <row r="24" spans="1:6" x14ac:dyDescent="0.3">
      <c r="A24" s="2">
        <v>46274</v>
      </c>
      <c r="B24" t="s">
        <v>21</v>
      </c>
      <c r="C24" t="s">
        <v>13</v>
      </c>
      <c r="D24" t="s">
        <v>11</v>
      </c>
      <c r="E24">
        <v>41000</v>
      </c>
      <c r="F24">
        <v>0.02</v>
      </c>
    </row>
    <row r="25" spans="1:6" x14ac:dyDescent="0.3">
      <c r="A25" s="2">
        <v>46241</v>
      </c>
      <c r="B25" t="s">
        <v>23</v>
      </c>
      <c r="C25" t="s">
        <v>13</v>
      </c>
      <c r="D25" t="s">
        <v>11</v>
      </c>
      <c r="E25">
        <v>159000</v>
      </c>
      <c r="F25">
        <v>0.02</v>
      </c>
    </row>
    <row r="26" spans="1:6" x14ac:dyDescent="0.3">
      <c r="A26" s="2">
        <v>46276</v>
      </c>
      <c r="B26" t="s">
        <v>6</v>
      </c>
      <c r="C26" t="s">
        <v>13</v>
      </c>
      <c r="D26" t="s">
        <v>11</v>
      </c>
      <c r="E26">
        <v>79000</v>
      </c>
      <c r="F26">
        <v>0.02</v>
      </c>
    </row>
    <row r="27" spans="1:6" x14ac:dyDescent="0.3">
      <c r="A27" s="2">
        <v>46287</v>
      </c>
      <c r="B27" t="s">
        <v>9</v>
      </c>
      <c r="C27" t="s">
        <v>22</v>
      </c>
      <c r="D27" t="s">
        <v>11</v>
      </c>
      <c r="E27">
        <v>46000</v>
      </c>
      <c r="F27">
        <v>0.1</v>
      </c>
    </row>
    <row r="28" spans="1:6" x14ac:dyDescent="0.3">
      <c r="A28" s="2">
        <v>46260</v>
      </c>
      <c r="B28" t="s">
        <v>12</v>
      </c>
      <c r="C28" t="s">
        <v>22</v>
      </c>
      <c r="D28" t="s">
        <v>11</v>
      </c>
      <c r="E28">
        <v>121000</v>
      </c>
      <c r="F28">
        <v>0.1</v>
      </c>
    </row>
    <row r="29" spans="1:6" x14ac:dyDescent="0.3">
      <c r="A29" s="2">
        <v>46266</v>
      </c>
      <c r="B29" t="s">
        <v>14</v>
      </c>
      <c r="C29" t="s">
        <v>22</v>
      </c>
      <c r="D29" t="s">
        <v>8</v>
      </c>
      <c r="E29">
        <v>89000</v>
      </c>
      <c r="F29">
        <v>0.1</v>
      </c>
    </row>
    <row r="30" spans="1:6" x14ac:dyDescent="0.3">
      <c r="A30" s="2">
        <v>46289</v>
      </c>
      <c r="B30" t="s">
        <v>15</v>
      </c>
      <c r="C30" t="s">
        <v>13</v>
      </c>
      <c r="D30" t="s">
        <v>11</v>
      </c>
      <c r="E30">
        <v>47000</v>
      </c>
      <c r="F30">
        <v>0.02</v>
      </c>
    </row>
    <row r="31" spans="1:6" x14ac:dyDescent="0.3">
      <c r="A31" s="2">
        <v>46273</v>
      </c>
      <c r="B31" t="s">
        <v>16</v>
      </c>
      <c r="C31" t="s">
        <v>7</v>
      </c>
      <c r="D31" t="s">
        <v>11</v>
      </c>
      <c r="E31">
        <v>83000</v>
      </c>
      <c r="F31">
        <v>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Payments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2026-10-04T02:04:52Z</dcterms:created>
  <dcterms:modified xsi:type="dcterms:W3CDTF">2026-10-04T02:05:03Z</dcterms:modified>
</cp:coreProperties>
</file>