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fin-05-cashflow\"/>
    </mc:Choice>
  </mc:AlternateContent>
  <xr:revisionPtr revIDLastSave="0" documentId="8_{4CC88399-E163-4C58-8E80-9AAF0C02CEB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Forecast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C8" i="2"/>
  <c r="C7" i="2" a="1"/>
  <c r="C7" i="2" s="1"/>
  <c r="C6" i="2" a="1"/>
  <c r="C6" i="2" s="1"/>
  <c r="C5" i="2" a="1"/>
  <c r="C5" i="2" s="1"/>
  <c r="C4" i="2"/>
  <c r="C3" i="2"/>
  <c r="C2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<sst xmlns="http://schemas.openxmlformats.org/spreadsheetml/2006/main" count="45" uniqueCount="37">
  <si>
    <t>Week</t>
  </si>
  <si>
    <t>Week start</t>
  </si>
  <si>
    <t>Collections</t>
  </si>
  <si>
    <t>Supplier payments</t>
  </si>
  <si>
    <t>Salaries</t>
  </si>
  <si>
    <t>Rent &amp; utilities</t>
  </si>
  <si>
    <t>GST/TDS</t>
  </si>
  <si>
    <t>Loan EMI</t>
  </si>
  <si>
    <t>Opening cash</t>
  </si>
  <si>
    <t>Minimum cash</t>
  </si>
  <si>
    <t>Task</t>
  </si>
  <si>
    <t>Formula</t>
  </si>
  <si>
    <t>Result</t>
  </si>
  <si>
    <t>Net cash flow in week 1</t>
  </si>
  <si>
    <t>=Forecast!C2-SUM(Forecast!D2:H2)</t>
  </si>
  <si>
    <t>Closing cash at the end of week 1 (opening in B16)</t>
  </si>
  <si>
    <t>=Forecast!B16+Forecast!C2-SUM(Forecast!D2:H2)</t>
  </si>
  <si>
    <t>Closing cash at the end of week 13</t>
  </si>
  <si>
    <t>=Forecast!B16+SUM(Forecast!C2:C14)-SUM(Forecast!D2:H14)</t>
  </si>
  <si>
    <t>Lowest closing cash in the 13 weeks</t>
  </si>
  <si>
    <t>=MIN(Forecast!B16+SCAN(0,Forecast!C2:C14-BYROW(Forecast!D2:H14,LAMBDA(r,SUM(r))),LAMBDA(a,b,a+b)))</t>
  </si>
  <si>
    <t>Week with the lowest closing cash</t>
  </si>
  <si>
    <t>=XMATCH(MIN(SCAN(0,Forecast!C2:C14-BYROW(Forecast!D2:H14,LAMBDA(r,SUM(r))),LAMBDA(a,b,a+b))),SCAN(0,Forecast!C2:C14-BYROW(Forecast!D2:H14,LAMBDA(r,SUM(r))),LAMBDA(a,b,a+b)))</t>
  </si>
  <si>
    <t>How many weeks end below the minimum cash in B17?</t>
  </si>
  <si>
    <t>=SUM(--(Forecast!B16+SCAN(0,Forecast!C2:C14-BYROW(Forecast!D2:H14,LAMBDA(r,SUM(r))),LAMBDA(a,b,a+b))&lt;Forecast!B17))</t>
  </si>
  <si>
    <t>Total outflows over 13 weeks</t>
  </si>
  <si>
    <t>=SUM(Forecast!D2:H14)</t>
  </si>
  <si>
    <t>Expected answer</t>
  </si>
  <si>
    <t>Your formula  ✍️</t>
  </si>
  <si>
    <t>Check</t>
  </si>
  <si>
    <t>Excel practice: 13-week cash flow</t>
  </si>
  <si>
    <t>Excel for Finance - Lesson 5: 13-week cash flow forecast</t>
  </si>
  <si>
    <t>Build Net flow, Opening and Closing columns on the Forecast sheet first; the questions check them. (Some answers use Excel 365 SCAN/BYROW.)</t>
  </si>
  <si>
    <t>1. Practice sheet: build each figure in the yellow column; the Check column turns green when it matches.</t>
  </si>
  <si>
    <t>2. Answers sheet: a working formula for every task. Rates and rules are EXAMPLES - verify current law before real use.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</si>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</sst>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DF723-A285-4515-B45B-BB93D34A1334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30</v>
      </c>
    </row>
    <row r="3" spans="1:1" x14ac:dyDescent="0.3">
      <c r="A3" t="s">
        <v>31</v>
      </c>
    </row>
    <row r="4" spans="1:1" x14ac:dyDescent="0.3">
      <c r="A4" t="s">
        <v>32</v>
      </c>
    </row>
    <row r="5" spans="1:1" x14ac:dyDescent="0.3">
      <c r="A5" t="s">
        <v>33</v>
      </c>
    </row>
    <row r="6" spans="1:1" x14ac:dyDescent="0.3">
      <c r="A6" t="s">
        <v>34</v>
      </c>
    </row>
    <row r="7" spans="1:1" x14ac:dyDescent="0.3">
      <c r="A7" t="s">
        <v>35</v>
      </c>
    </row>
    <row r="8" spans="1:1" x14ac:dyDescent="0.3">
      <c r="A8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12E1A-71D4-4DB5-9B09-BBD573A88899}">
  <dimension ref="A1:D8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10</v>
      </c>
      <c r="B1" s="4" t="s">
        <v>27</v>
      </c>
      <c r="C1" s="4" t="s">
        <v>28</v>
      </c>
      <c r="D1" s="4" t="s">
        <v>29</v>
      </c>
    </row>
    <row r="2" spans="1:4" x14ac:dyDescent="0.3">
      <c r="A2" s="5" t="s">
        <v>13</v>
      </c>
      <c r="B2">
        <v>-135000</v>
      </c>
      <c r="C2" s="6"/>
      <c r="D2" t="str">
        <f t="shared" ref="D2:D8" si="0">IF(C2="","",IF(C2=B2,"✓ Correct","✗ Try again"))</f>
        <v/>
      </c>
    </row>
    <row r="3" spans="1:4" x14ac:dyDescent="0.3">
      <c r="A3" s="5" t="s">
        <v>15</v>
      </c>
      <c r="B3">
        <v>765000</v>
      </c>
      <c r="C3" s="6"/>
      <c r="D3" t="str">
        <f t="shared" si="0"/>
        <v/>
      </c>
    </row>
    <row r="4" spans="1:4" x14ac:dyDescent="0.3">
      <c r="A4" s="5" t="s">
        <v>17</v>
      </c>
      <c r="B4">
        <v>275000</v>
      </c>
      <c r="C4" s="6"/>
      <c r="D4" t="str">
        <f t="shared" si="0"/>
        <v/>
      </c>
    </row>
    <row r="5" spans="1:4" x14ac:dyDescent="0.3">
      <c r="A5" s="5" t="s">
        <v>19</v>
      </c>
      <c r="B5">
        <v>275000</v>
      </c>
      <c r="C5" s="6"/>
      <c r="D5" t="str">
        <f t="shared" si="0"/>
        <v/>
      </c>
    </row>
    <row r="6" spans="1:4" x14ac:dyDescent="0.3">
      <c r="A6" s="5" t="s">
        <v>21</v>
      </c>
      <c r="B6">
        <v>13</v>
      </c>
      <c r="C6" s="6"/>
      <c r="D6" t="str">
        <f t="shared" si="0"/>
        <v/>
      </c>
    </row>
    <row r="7" spans="1:4" x14ac:dyDescent="0.3">
      <c r="A7" s="5" t="s">
        <v>23</v>
      </c>
      <c r="B7">
        <v>1</v>
      </c>
      <c r="C7" s="6"/>
      <c r="D7" t="str">
        <f t="shared" si="0"/>
        <v/>
      </c>
    </row>
    <row r="8" spans="1:4" x14ac:dyDescent="0.3">
      <c r="A8" s="5" t="s">
        <v>25</v>
      </c>
      <c r="B8">
        <v>13515000</v>
      </c>
      <c r="C8" s="6"/>
      <c r="D8" t="str">
        <f t="shared" si="0"/>
        <v/>
      </c>
    </row>
  </sheetData>
  <conditionalFormatting sqref="D2:D8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B1F2-04F0-4759-8486-60BE642358F5}">
  <dimension ref="A1:D8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10</v>
      </c>
      <c r="B1" s="4" t="s">
        <v>11</v>
      </c>
      <c r="C1" s="4" t="s">
        <v>12</v>
      </c>
      <c r="D1" s="4"/>
    </row>
    <row r="2" spans="1:4" x14ac:dyDescent="0.3">
      <c r="A2" s="5" t="s">
        <v>13</v>
      </c>
      <c r="B2" s="3" t="s">
        <v>14</v>
      </c>
      <c r="C2">
        <f>Forecast!C2-SUM(Forecast!D2:H2)</f>
        <v>-135000</v>
      </c>
    </row>
    <row r="3" spans="1:4" x14ac:dyDescent="0.3">
      <c r="A3" s="5" t="s">
        <v>15</v>
      </c>
      <c r="B3" s="3" t="s">
        <v>16</v>
      </c>
      <c r="C3">
        <f>Forecast!B16+Forecast!C2-SUM(Forecast!D2:H2)</f>
        <v>765000</v>
      </c>
    </row>
    <row r="4" spans="1:4" x14ac:dyDescent="0.3">
      <c r="A4" s="5" t="s">
        <v>17</v>
      </c>
      <c r="B4" s="3" t="s">
        <v>18</v>
      </c>
      <c r="C4">
        <f>Forecast!B16+SUM(Forecast!C2:C14)-SUM(Forecast!D2:H14)</f>
        <v>275000</v>
      </c>
    </row>
    <row r="5" spans="1:4" x14ac:dyDescent="0.3">
      <c r="A5" s="5" t="s">
        <v>19</v>
      </c>
      <c r="B5" s="3" t="s">
        <v>20</v>
      </c>
      <c r="C5" cm="1">
        <f t="array" ref="C5">MIN(Forecast!B16+_xlfn.SCAN(0,Forecast!C2:C14-_xlfn.BYROW(Forecast!D2:H14,_xlfn.LAMBDA(_xlpm.r,SUM(_xlpm.r))),_xlfn.LAMBDA(_xlpm.a,_xlpm.b,_xlpm.a+_xlpm.b)))</f>
        <v>275000</v>
      </c>
    </row>
    <row r="6" spans="1:4" x14ac:dyDescent="0.3">
      <c r="A6" s="5" t="s">
        <v>21</v>
      </c>
      <c r="B6" s="3" t="s">
        <v>22</v>
      </c>
      <c r="C6" cm="1">
        <f t="array" ref="C6">_xlfn.XMATCH(MIN(_xlfn.SCAN(0,Forecast!C2:C14-_xlfn.BYROW(Forecast!D2:H14,_xlfn.LAMBDA(_xlpm.r,SUM(_xlpm.r))),_xlfn.LAMBDA(_xlpm.a,_xlpm.b,_xlpm.a+_xlpm.b))),_xlfn.SCAN(0,Forecast!C2:C14-_xlfn.BYROW(Forecast!D2:H14,_xlfn.LAMBDA(_xlpm.r,SUM(_xlpm.r))),_xlfn.LAMBDA(_xlpm.a,_xlpm.b,_xlpm.a+_xlpm.b)))</f>
        <v>13</v>
      </c>
    </row>
    <row r="7" spans="1:4" x14ac:dyDescent="0.3">
      <c r="A7" s="5" t="s">
        <v>23</v>
      </c>
      <c r="B7" s="3" t="s">
        <v>24</v>
      </c>
      <c r="C7" cm="1">
        <f t="array" ref="C7">SUM(--(Forecast!B16+_xlfn.SCAN(0,Forecast!C2:C14-_xlfn.BYROW(Forecast!D2:H14,_xlfn.LAMBDA(_xlpm.r,SUM(_xlpm.r))),_xlfn.LAMBDA(_xlpm.a,_xlpm.b,_xlpm.a+_xlpm.b))&lt;Forecast!B17))</f>
        <v>1</v>
      </c>
    </row>
    <row r="8" spans="1:4" x14ac:dyDescent="0.3">
      <c r="A8" s="5" t="s">
        <v>25</v>
      </c>
      <c r="B8" s="3" t="s">
        <v>26</v>
      </c>
      <c r="C8">
        <f>SUM(Forecast!D2:H14)</f>
        <v>13515000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workbookViewId="0"/>
  </sheetViews>
  <sheetFormatPr defaultRowHeight="14.4" x14ac:dyDescent="0.3"/>
  <cols>
    <col min="1" max="1" width="6" customWidth="1"/>
    <col min="2" max="3" width="12" customWidth="1"/>
    <col min="4" max="4" width="16" customWidth="1"/>
    <col min="5" max="5" width="10" customWidth="1"/>
    <col min="6" max="6" width="15" customWidth="1"/>
    <col min="7" max="8" width="9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1</v>
      </c>
      <c r="B2" s="2">
        <v>46300</v>
      </c>
      <c r="C2">
        <v>880000</v>
      </c>
      <c r="D2">
        <v>790000</v>
      </c>
      <c r="E2">
        <v>0</v>
      </c>
      <c r="F2">
        <v>225000</v>
      </c>
      <c r="G2">
        <v>0</v>
      </c>
      <c r="H2">
        <v>0</v>
      </c>
    </row>
    <row r="3" spans="1:8" x14ac:dyDescent="0.3">
      <c r="A3">
        <v>2</v>
      </c>
      <c r="B3" s="2">
        <v>46307</v>
      </c>
      <c r="C3">
        <v>1150000</v>
      </c>
      <c r="D3">
        <v>670000</v>
      </c>
      <c r="E3">
        <v>0</v>
      </c>
      <c r="F3">
        <v>0</v>
      </c>
      <c r="G3">
        <v>180000</v>
      </c>
      <c r="H3">
        <v>0</v>
      </c>
    </row>
    <row r="4" spans="1:8" x14ac:dyDescent="0.3">
      <c r="A4">
        <v>3</v>
      </c>
      <c r="B4" s="2">
        <v>46314</v>
      </c>
      <c r="C4">
        <v>780000</v>
      </c>
      <c r="D4">
        <v>640000</v>
      </c>
      <c r="E4">
        <v>0</v>
      </c>
      <c r="F4">
        <v>0</v>
      </c>
      <c r="G4">
        <v>0</v>
      </c>
      <c r="H4">
        <v>85000</v>
      </c>
    </row>
    <row r="5" spans="1:8" x14ac:dyDescent="0.3">
      <c r="A5">
        <v>4</v>
      </c>
      <c r="B5" s="2">
        <v>46321</v>
      </c>
      <c r="C5">
        <v>740000</v>
      </c>
      <c r="D5">
        <v>760000</v>
      </c>
      <c r="E5">
        <v>520000</v>
      </c>
      <c r="F5">
        <v>0</v>
      </c>
      <c r="G5">
        <v>0</v>
      </c>
      <c r="H5">
        <v>0</v>
      </c>
    </row>
    <row r="6" spans="1:8" x14ac:dyDescent="0.3">
      <c r="A6">
        <v>5</v>
      </c>
      <c r="B6" s="2">
        <v>46328</v>
      </c>
      <c r="C6">
        <v>1220000</v>
      </c>
      <c r="D6">
        <v>980000</v>
      </c>
      <c r="E6">
        <v>0</v>
      </c>
      <c r="F6">
        <v>225000</v>
      </c>
      <c r="G6">
        <v>0</v>
      </c>
      <c r="H6">
        <v>0</v>
      </c>
    </row>
    <row r="7" spans="1:8" x14ac:dyDescent="0.3">
      <c r="A7">
        <v>6</v>
      </c>
      <c r="B7" s="2">
        <v>46335</v>
      </c>
      <c r="C7">
        <v>1220000</v>
      </c>
      <c r="D7">
        <v>780000</v>
      </c>
      <c r="E7">
        <v>0</v>
      </c>
      <c r="F7">
        <v>0</v>
      </c>
      <c r="G7">
        <v>180000</v>
      </c>
      <c r="H7">
        <v>0</v>
      </c>
    </row>
    <row r="8" spans="1:8" x14ac:dyDescent="0.3">
      <c r="A8">
        <v>7</v>
      </c>
      <c r="B8" s="2">
        <v>46342</v>
      </c>
      <c r="C8">
        <v>890000</v>
      </c>
      <c r="D8">
        <v>970000</v>
      </c>
      <c r="E8">
        <v>0</v>
      </c>
      <c r="F8">
        <v>0</v>
      </c>
      <c r="G8">
        <v>0</v>
      </c>
      <c r="H8">
        <v>85000</v>
      </c>
    </row>
    <row r="9" spans="1:8" x14ac:dyDescent="0.3">
      <c r="A9">
        <v>8</v>
      </c>
      <c r="B9" s="2">
        <v>46349</v>
      </c>
      <c r="C9">
        <v>1240000</v>
      </c>
      <c r="D9">
        <v>710000</v>
      </c>
      <c r="E9">
        <v>520000</v>
      </c>
      <c r="F9">
        <v>0</v>
      </c>
      <c r="G9">
        <v>0</v>
      </c>
      <c r="H9">
        <v>0</v>
      </c>
    </row>
    <row r="10" spans="1:8" x14ac:dyDescent="0.3">
      <c r="A10">
        <v>9</v>
      </c>
      <c r="B10" s="2">
        <v>46356</v>
      </c>
      <c r="C10">
        <v>910000</v>
      </c>
      <c r="D10">
        <v>590000</v>
      </c>
      <c r="E10">
        <v>0</v>
      </c>
      <c r="F10">
        <v>225000</v>
      </c>
      <c r="G10">
        <v>0</v>
      </c>
      <c r="H10">
        <v>0</v>
      </c>
    </row>
    <row r="11" spans="1:8" x14ac:dyDescent="0.3">
      <c r="A11">
        <v>10</v>
      </c>
      <c r="B11" s="2">
        <v>46363</v>
      </c>
      <c r="C11">
        <v>1150000</v>
      </c>
      <c r="D11">
        <v>940000</v>
      </c>
      <c r="E11">
        <v>0</v>
      </c>
      <c r="F11">
        <v>0</v>
      </c>
      <c r="G11">
        <v>0</v>
      </c>
      <c r="H11">
        <v>0</v>
      </c>
    </row>
    <row r="12" spans="1:8" x14ac:dyDescent="0.3">
      <c r="A12">
        <v>11</v>
      </c>
      <c r="B12" s="2">
        <v>46370</v>
      </c>
      <c r="C12">
        <v>840000</v>
      </c>
      <c r="D12">
        <v>730000</v>
      </c>
      <c r="E12">
        <v>0</v>
      </c>
      <c r="F12">
        <v>0</v>
      </c>
      <c r="G12">
        <v>180000</v>
      </c>
      <c r="H12">
        <v>0</v>
      </c>
    </row>
    <row r="13" spans="1:8" x14ac:dyDescent="0.3">
      <c r="A13">
        <v>12</v>
      </c>
      <c r="B13" s="2">
        <v>46377</v>
      </c>
      <c r="C13">
        <v>1100000</v>
      </c>
      <c r="D13">
        <v>840000</v>
      </c>
      <c r="E13">
        <v>0</v>
      </c>
      <c r="F13">
        <v>0</v>
      </c>
      <c r="G13">
        <v>0</v>
      </c>
      <c r="H13">
        <v>85000</v>
      </c>
    </row>
    <row r="14" spans="1:8" x14ac:dyDescent="0.3">
      <c r="A14">
        <v>13</v>
      </c>
      <c r="B14" s="2">
        <v>46384</v>
      </c>
      <c r="C14">
        <v>770000</v>
      </c>
      <c r="D14">
        <v>860000</v>
      </c>
      <c r="E14">
        <v>520000</v>
      </c>
      <c r="F14">
        <v>225000</v>
      </c>
      <c r="G14">
        <v>0</v>
      </c>
      <c r="H14">
        <v>0</v>
      </c>
    </row>
    <row r="16" spans="1:8" x14ac:dyDescent="0.3">
      <c r="A16" t="s">
        <v>8</v>
      </c>
      <c r="B16">
        <v>900000</v>
      </c>
    </row>
    <row r="17" spans="1:2" x14ac:dyDescent="0.3">
      <c r="A17" t="s">
        <v>9</v>
      </c>
      <c r="B17">
        <v>500000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Forecast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2026-10-04T02:05:46Z</dcterms:created>
  <dcterms:modified xsi:type="dcterms:W3CDTF">2026-10-04T02:05:50Z</dcterms:modified>
</cp:coreProperties>
</file>