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fin-06-bva\"/>
    </mc:Choice>
  </mc:AlternateContent>
  <xr:revisionPtr revIDLastSave="0" documentId="8_{C68B1442-A6AF-486F-AC9E-260D75DAC95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BvA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C8" i="2" a="1"/>
  <c r="C8" i="2" s="1"/>
  <c r="C7" i="2"/>
  <c r="C6" i="2"/>
  <c r="C5" i="2" a="1"/>
  <c r="C5" i="2" s="1"/>
  <c r="C4" i="2"/>
  <c r="C3" i="2"/>
  <c r="C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<sst xmlns="http://schemas.openxmlformats.org/spreadsheetml/2006/main" count="59" uniqueCount="43">
  <si>
    <t>Head</t>
  </si>
  <si>
    <t>Type</t>
  </si>
  <si>
    <t>Budget</t>
  </si>
  <si>
    <t>Actual</t>
  </si>
  <si>
    <t>Sales</t>
  </si>
  <si>
    <t>Income</t>
  </si>
  <si>
    <t>Other income</t>
  </si>
  <si>
    <t>Purchases</t>
  </si>
  <si>
    <t>Cost</t>
  </si>
  <si>
    <t>Freight inward</t>
  </si>
  <si>
    <t>Salaries</t>
  </si>
  <si>
    <t>Rent</t>
  </si>
  <si>
    <t>Marketing</t>
  </si>
  <si>
    <t>Utilities</t>
  </si>
  <si>
    <t>Depreciation</t>
  </si>
  <si>
    <t>Task</t>
  </si>
  <si>
    <t>Formula</t>
  </si>
  <si>
    <t>Result</t>
  </si>
  <si>
    <t>Variance for Sales (actual - budget)</t>
  </si>
  <si>
    <t>=XLOOKUP("Sales",BvA!A2:A10,BvA!D2:D10)-XLOOKUP("Sales",BvA!A2:A10,BvA!C2:C10)</t>
  </si>
  <si>
    <t>Variance % for Sales (decimal, 3 places)</t>
  </si>
  <si>
    <t>=ROUND(XLOOKUP("Sales",BvA!A2:A10,BvA!D2:D10)/XLOOKUP("Sales",BvA!A2:A10,BvA!C2:C10)-1,3)</t>
  </si>
  <si>
    <t>Is the Rent variance Favourable or Adverse? (costs: actual below budget = Favourable)</t>
  </si>
  <si>
    <t>=IF(XLOOKUP("Rent",BvA!A2:A10,BvA!D2:D10)&lt;=XLOOKUP("Rent",BvA!A2:A10,BvA!C2:C10),"Favourable","Adverse")</t>
  </si>
  <si>
    <t>Number of cost heads over budget</t>
  </si>
  <si>
    <t>=SUMPRODUCT((BvA!B2:B10="Cost")*(BvA!D2:D10&gt;BvA!C2:C10))</t>
  </si>
  <si>
    <t>Budgeted profit (income - costs)</t>
  </si>
  <si>
    <t>=SUMIFS(BvA!C2:C10,BvA!B2:B10,"Income")-SUMIFS(BvA!C2:C10,BvA!B2:B10,"Cost")</t>
  </si>
  <si>
    <t>Actual profit</t>
  </si>
  <si>
    <t>=SUMIFS(BvA!D2:D10,BvA!B2:B10,"Income")-SUMIFS(BvA!D2:D10,BvA!B2:B10,"Cost")</t>
  </si>
  <si>
    <t>Head with the largest absolute variance</t>
  </si>
  <si>
    <t>=INDEX(SORTBY(BvA!A2:A10,ABS(BvA!D2:D10-BvA!C2:C10),-1),1)</t>
  </si>
  <si>
    <t>Expected answer</t>
  </si>
  <si>
    <t>Your formula  ✍️</t>
  </si>
  <si>
    <t>Check</t>
  </si>
  <si>
    <t>Adverse</t>
  </si>
  <si>
    <t>Excel practice: Budget vs actual</t>
  </si>
  <si>
    <t>Excel for Finance - Lesson 6: Budget vs actual</t>
  </si>
  <si>
    <t>Quarter budget vs actual by head. Add Variance, Variance % and F/A columns with conditional formatting.</t>
  </si>
  <si>
    <t>1. Practice sheet: build each figure in the yellow column; the Check column turns green when it matches.</t>
  </si>
  <si>
    <t>2. Answers sheet: a working formula for every task. Rates and rules are EXAMPLES - verify current law before real use.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</si>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</sst>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DBDAE-1F80-48B7-9828-1585CCDB643F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6" t="s">
        <v>36</v>
      </c>
    </row>
    <row r="3" spans="1:1" x14ac:dyDescent="0.3">
      <c r="A3" t="s">
        <v>37</v>
      </c>
    </row>
    <row r="4" spans="1:1" x14ac:dyDescent="0.3">
      <c r="A4" t="s">
        <v>38</v>
      </c>
    </row>
    <row r="5" spans="1:1" x14ac:dyDescent="0.3">
      <c r="A5" t="s">
        <v>39</v>
      </c>
    </row>
    <row r="6" spans="1:1" x14ac:dyDescent="0.3">
      <c r="A6" t="s">
        <v>40</v>
      </c>
    </row>
    <row r="7" spans="1:1" x14ac:dyDescent="0.3">
      <c r="A7" t="s">
        <v>41</v>
      </c>
    </row>
    <row r="8" spans="1:1" x14ac:dyDescent="0.3">
      <c r="A8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C88DD-8BAB-416A-BDAB-481C3BD0A5DC}">
  <dimension ref="A1:D8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15</v>
      </c>
      <c r="B1" s="3" t="s">
        <v>32</v>
      </c>
      <c r="C1" s="3" t="s">
        <v>33</v>
      </c>
      <c r="D1" s="3" t="s">
        <v>34</v>
      </c>
    </row>
    <row r="2" spans="1:4" x14ac:dyDescent="0.3">
      <c r="A2" s="4" t="s">
        <v>18</v>
      </c>
      <c r="B2">
        <v>-1363700</v>
      </c>
      <c r="C2" s="5"/>
      <c r="D2" t="str">
        <f t="shared" ref="D2:D8" si="0">IF(C2="","",IF(C2=B2,"✓ Correct","✗ Try again"))</f>
        <v/>
      </c>
    </row>
    <row r="3" spans="1:4" x14ac:dyDescent="0.3">
      <c r="A3" s="4" t="s">
        <v>20</v>
      </c>
      <c r="B3">
        <v>-0.108</v>
      </c>
      <c r="C3" s="5"/>
      <c r="D3" t="str">
        <f t="shared" si="0"/>
        <v/>
      </c>
    </row>
    <row r="4" spans="1:4" ht="28.8" x14ac:dyDescent="0.3">
      <c r="A4" s="4" t="s">
        <v>22</v>
      </c>
      <c r="B4" t="s">
        <v>35</v>
      </c>
      <c r="C4" s="5"/>
      <c r="D4" t="str">
        <f t="shared" si="0"/>
        <v/>
      </c>
    </row>
    <row r="5" spans="1:4" x14ac:dyDescent="0.3">
      <c r="A5" s="4" t="s">
        <v>24</v>
      </c>
      <c r="B5">
        <v>3</v>
      </c>
      <c r="C5" s="5"/>
      <c r="D5" t="str">
        <f t="shared" si="0"/>
        <v/>
      </c>
    </row>
    <row r="6" spans="1:4" x14ac:dyDescent="0.3">
      <c r="A6" s="4" t="s">
        <v>26</v>
      </c>
      <c r="B6">
        <v>1530000</v>
      </c>
      <c r="C6" s="5"/>
      <c r="D6" t="str">
        <f t="shared" si="0"/>
        <v/>
      </c>
    </row>
    <row r="7" spans="1:4" x14ac:dyDescent="0.3">
      <c r="A7" s="4" t="s">
        <v>28</v>
      </c>
      <c r="B7">
        <v>-954600</v>
      </c>
      <c r="C7" s="5"/>
      <c r="D7" t="str">
        <f t="shared" si="0"/>
        <v/>
      </c>
    </row>
    <row r="8" spans="1:4" x14ac:dyDescent="0.3">
      <c r="A8" s="4" t="s">
        <v>30</v>
      </c>
      <c r="B8" t="s">
        <v>7</v>
      </c>
      <c r="C8" s="5"/>
      <c r="D8" t="str">
        <f t="shared" si="0"/>
        <v/>
      </c>
    </row>
  </sheetData>
  <conditionalFormatting sqref="D2:D8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E3199-86ED-44CA-9262-D20BA2B7DE4E}">
  <dimension ref="A1:D8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15</v>
      </c>
      <c r="B1" s="3" t="s">
        <v>16</v>
      </c>
      <c r="C1" s="3" t="s">
        <v>17</v>
      </c>
      <c r="D1" s="3"/>
    </row>
    <row r="2" spans="1:4" x14ac:dyDescent="0.3">
      <c r="A2" s="4" t="s">
        <v>18</v>
      </c>
      <c r="B2" s="2" t="s">
        <v>19</v>
      </c>
      <c r="C2">
        <f>_xlfn.XLOOKUP("Sales",BvA!A2:A10,BvA!D2:D10)-_xlfn.XLOOKUP("Sales",BvA!A2:A10,BvA!C2:C10)</f>
        <v>-1363700</v>
      </c>
    </row>
    <row r="3" spans="1:4" x14ac:dyDescent="0.3">
      <c r="A3" s="4" t="s">
        <v>20</v>
      </c>
      <c r="B3" s="2" t="s">
        <v>21</v>
      </c>
      <c r="C3">
        <f>ROUND(_xlfn.XLOOKUP("Sales",BvA!A2:A10,BvA!D2:D10)/_xlfn.XLOOKUP("Sales",BvA!A2:A10,BvA!C2:C10)-1,3)</f>
        <v>-0.108</v>
      </c>
    </row>
    <row r="4" spans="1:4" ht="28.8" x14ac:dyDescent="0.3">
      <c r="A4" s="4" t="s">
        <v>22</v>
      </c>
      <c r="B4" s="2" t="s">
        <v>23</v>
      </c>
      <c r="C4" t="str">
        <f>IF(_xlfn.XLOOKUP("Rent",BvA!A2:A10,BvA!D2:D10)&lt;=_xlfn.XLOOKUP("Rent",BvA!A2:A10,BvA!C2:C10),"Favourable","Adverse")</f>
        <v>Adverse</v>
      </c>
    </row>
    <row r="5" spans="1:4" x14ac:dyDescent="0.3">
      <c r="A5" s="4" t="s">
        <v>24</v>
      </c>
      <c r="B5" s="2" t="s">
        <v>25</v>
      </c>
      <c r="C5" cm="1">
        <f t="array" ref="C5">SUMPRODUCT((BvA!B2:B10="Cost")*(BvA!D2:D10&gt;BvA!C2:C10))</f>
        <v>3</v>
      </c>
    </row>
    <row r="6" spans="1:4" x14ac:dyDescent="0.3">
      <c r="A6" s="4" t="s">
        <v>26</v>
      </c>
      <c r="B6" s="2" t="s">
        <v>27</v>
      </c>
      <c r="C6">
        <f>SUMIFS(BvA!C2:C10,BvA!B2:B10,"Income")-SUMIFS(BvA!C2:C10,BvA!B2:B10,"Cost")</f>
        <v>1530000</v>
      </c>
    </row>
    <row r="7" spans="1:4" x14ac:dyDescent="0.3">
      <c r="A7" s="4" t="s">
        <v>28</v>
      </c>
      <c r="B7" s="2" t="s">
        <v>29</v>
      </c>
      <c r="C7">
        <f>SUMIFS(BvA!D2:D10,BvA!B2:B10,"Income")-SUMIFS(BvA!D2:D10,BvA!B2:B10,"Cost")</f>
        <v>-954600</v>
      </c>
    </row>
    <row r="8" spans="1:4" x14ac:dyDescent="0.3">
      <c r="A8" s="4" t="s">
        <v>30</v>
      </c>
      <c r="B8" s="2" t="s">
        <v>31</v>
      </c>
      <c r="C8" t="str" cm="1">
        <f t="array" ref="C8">INDEX(_xlfn.SORTBY(BvA!A2:A10,ABS(BvA!D2:D10-BvA!C2:C10),-1),1)</f>
        <v>Purchases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workbookViewId="0"/>
  </sheetViews>
  <sheetFormatPr defaultRowHeight="14.4" x14ac:dyDescent="0.3"/>
  <cols>
    <col min="1" max="1" width="15" customWidth="1"/>
    <col min="2" max="2" width="8" customWidth="1"/>
    <col min="3" max="4" width="1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5</v>
      </c>
      <c r="C2">
        <v>12600000</v>
      </c>
      <c r="D2">
        <v>11236300</v>
      </c>
    </row>
    <row r="3" spans="1:4" x14ac:dyDescent="0.3">
      <c r="A3" t="s">
        <v>6</v>
      </c>
      <c r="B3" t="s">
        <v>5</v>
      </c>
      <c r="C3">
        <v>180000</v>
      </c>
      <c r="D3">
        <v>213100</v>
      </c>
    </row>
    <row r="4" spans="1:4" x14ac:dyDescent="0.3">
      <c r="A4" t="s">
        <v>7</v>
      </c>
      <c r="B4" t="s">
        <v>8</v>
      </c>
      <c r="C4">
        <v>8100000</v>
      </c>
      <c r="D4">
        <v>9505800</v>
      </c>
    </row>
    <row r="5" spans="1:4" x14ac:dyDescent="0.3">
      <c r="A5" t="s">
        <v>9</v>
      </c>
      <c r="B5" t="s">
        <v>8</v>
      </c>
      <c r="C5">
        <v>270000</v>
      </c>
      <c r="D5">
        <v>314400</v>
      </c>
    </row>
    <row r="6" spans="1:4" x14ac:dyDescent="0.3">
      <c r="A6" t="s">
        <v>10</v>
      </c>
      <c r="B6" t="s">
        <v>8</v>
      </c>
      <c r="C6">
        <v>1560000</v>
      </c>
      <c r="D6">
        <v>1309200</v>
      </c>
    </row>
    <row r="7" spans="1:4" x14ac:dyDescent="0.3">
      <c r="A7" t="s">
        <v>11</v>
      </c>
      <c r="B7" t="s">
        <v>8</v>
      </c>
      <c r="C7">
        <v>540000</v>
      </c>
      <c r="D7">
        <v>565400</v>
      </c>
    </row>
    <row r="8" spans="1:4" x14ac:dyDescent="0.3">
      <c r="A8" t="s">
        <v>12</v>
      </c>
      <c r="B8" t="s">
        <v>8</v>
      </c>
      <c r="C8">
        <v>420000</v>
      </c>
      <c r="D8">
        <v>387900</v>
      </c>
    </row>
    <row r="9" spans="1:4" x14ac:dyDescent="0.3">
      <c r="A9" t="s">
        <v>13</v>
      </c>
      <c r="B9" t="s">
        <v>8</v>
      </c>
      <c r="C9">
        <v>135000</v>
      </c>
      <c r="D9">
        <v>130300</v>
      </c>
    </row>
    <row r="10" spans="1:4" x14ac:dyDescent="0.3">
      <c r="A10" t="s">
        <v>14</v>
      </c>
      <c r="B10" t="s">
        <v>8</v>
      </c>
      <c r="C10">
        <v>225000</v>
      </c>
      <c r="D10">
        <v>191000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BvA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2026-10-04T02:04:52Z</dcterms:created>
  <dcterms:modified xsi:type="dcterms:W3CDTF">2026-10-04T02:05:22Z</dcterms:modified>
</cp:coreProperties>
</file>