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8-ratios\"/>
    </mc:Choice>
  </mc:AlternateContent>
  <xr:revisionPtr revIDLastSave="0" documentId="8_{7CE3827E-F6FD-4141-9FB0-705AEA8680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F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D12" i="3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<sst xmlns="http://schemas.openxmlformats.org/spreadsheetml/2006/main" count="62" uniqueCount="50">
  <si>
    <t>Item</t>
  </si>
  <si>
    <t>FY 2024-25</t>
  </si>
  <si>
    <t>FY 2025-26</t>
  </si>
  <si>
    <t>Revenue</t>
  </si>
  <si>
    <t>Cost of goods sold</t>
  </si>
  <si>
    <t>Operating expenses</t>
  </si>
  <si>
    <t>Interest</t>
  </si>
  <si>
    <t>Tax</t>
  </si>
  <si>
    <t>Inventory</t>
  </si>
  <si>
    <t>Trade receivables</t>
  </si>
  <si>
    <t>Cash</t>
  </si>
  <si>
    <t>Current liabilities</t>
  </si>
  <si>
    <t>Total debt</t>
  </si>
  <si>
    <t>Equity</t>
  </si>
  <si>
    <t>Trade payables</t>
  </si>
  <si>
    <t>Task</t>
  </si>
  <si>
    <t>Formula</t>
  </si>
  <si>
    <t>Result</t>
  </si>
  <si>
    <t>Gross margin % FY 2025-26 (1 decimal)</t>
  </si>
  <si>
    <t>=ROUND(100*(FS!C2-FS!C3)/FS!C2,1)</t>
  </si>
  <si>
    <t>Net profit FY 2025-26 (revenue - COGS - opex - interest - tax)</t>
  </si>
  <si>
    <t>=FS!C2-FS!C3-FS!C4-FS!C5-FS!C6</t>
  </si>
  <si>
    <t>Net margin % FY 2025-26 (1 decimal)</t>
  </si>
  <si>
    <t>=ROUND(100*(FS!C2-FS!C3-FS!C4-FS!C5-FS!C6)/FS!C2,1)</t>
  </si>
  <si>
    <t>Current ratio FY 2025-26 ((inventory+receivables+cash)/current liabilities, 2 decimals)</t>
  </si>
  <si>
    <t>=ROUND((FS!C7+FS!C8+FS!C9)/FS!C10,2)</t>
  </si>
  <si>
    <t>Quick ratio FY 2025-26 (excluding inventory, 2 decimals)</t>
  </si>
  <si>
    <t>=ROUND((FS!C8+FS!C9)/FS!C10,2)</t>
  </si>
  <si>
    <t>Debt-equity FY 2025-26 (2 decimals)</t>
  </si>
  <si>
    <t>=ROUND(FS!C11/FS!C12,2)</t>
  </si>
  <si>
    <t>Interest coverage FY 2025-26 (EBIT / interest, 1 decimal)</t>
  </si>
  <si>
    <t>=ROUND((FS!C2-FS!C3-FS!C4)/FS!C5,1)</t>
  </si>
  <si>
    <t>Debtor days FY 2025-26 (receivables / revenue x 365, round)</t>
  </si>
  <si>
    <t>=ROUND(FS!C8/FS!C2*365,0)</t>
  </si>
  <si>
    <t>Inventory days FY 2025-26 (inventory / COGS x 365, round)</t>
  </si>
  <si>
    <t>=ROUND(FS!C7/FS!C3*365,0)</t>
  </si>
  <si>
    <t>ROE % FY 2025-26 (net profit / equity, 1 decimal)</t>
  </si>
  <si>
    <t>=ROUND(100*(FS!C2-FS!C3-FS!C4-FS!C5-FS!C6)/FS!C12,1)</t>
  </si>
  <si>
    <t>Revenue growth % (1 decimal)</t>
  </si>
  <si>
    <t>=ROUND(100*(FS!C2/FS!B2-1),1)</t>
  </si>
  <si>
    <t>Expected answer</t>
  </si>
  <si>
    <t>Your formula  ✍️</t>
  </si>
  <si>
    <t>Check</t>
  </si>
  <si>
    <t>Excel practice: Financial ratios</t>
  </si>
  <si>
    <t>Excel for Finance - Lesson 8: Financial ratios</t>
  </si>
  <si>
    <t>Two years of summarised P&amp;L and balance-sheet figures (example company).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</si>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</sst>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A3D6-2A98-4BAF-931D-436BE4FF0F08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B34A-115D-4F61-B261-D8C1F0220792}">
  <dimension ref="A1:D12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40</v>
      </c>
      <c r="C1" s="3" t="s">
        <v>41</v>
      </c>
      <c r="D1" s="3" t="s">
        <v>42</v>
      </c>
    </row>
    <row r="2" spans="1:4" x14ac:dyDescent="0.3">
      <c r="A2" s="4" t="s">
        <v>18</v>
      </c>
      <c r="B2">
        <v>31</v>
      </c>
      <c r="C2" s="5"/>
      <c r="D2" t="str">
        <f t="shared" ref="D2:D12" si="0">IF(C2="","",IF(C2=B2,"✓ Correct","✗ Try again"))</f>
        <v/>
      </c>
    </row>
    <row r="3" spans="1:4" x14ac:dyDescent="0.3">
      <c r="A3" s="4" t="s">
        <v>20</v>
      </c>
      <c r="B3">
        <v>4510000</v>
      </c>
      <c r="C3" s="5"/>
      <c r="D3" t="str">
        <f t="shared" si="0"/>
        <v/>
      </c>
    </row>
    <row r="4" spans="1:4" x14ac:dyDescent="0.3">
      <c r="A4" s="4" t="s">
        <v>22</v>
      </c>
      <c r="B4">
        <v>8.1999999999999993</v>
      </c>
      <c r="C4" s="5"/>
      <c r="D4" t="str">
        <f t="shared" si="0"/>
        <v/>
      </c>
    </row>
    <row r="5" spans="1:4" ht="28.8" x14ac:dyDescent="0.3">
      <c r="A5" s="4" t="s">
        <v>24</v>
      </c>
      <c r="B5">
        <v>1.83</v>
      </c>
      <c r="C5" s="5"/>
      <c r="D5" t="str">
        <f t="shared" si="0"/>
        <v/>
      </c>
    </row>
    <row r="6" spans="1:4" x14ac:dyDescent="0.3">
      <c r="A6" s="4" t="s">
        <v>26</v>
      </c>
      <c r="B6">
        <v>1.08</v>
      </c>
      <c r="C6" s="5"/>
      <c r="D6" t="str">
        <f t="shared" si="0"/>
        <v/>
      </c>
    </row>
    <row r="7" spans="1:4" x14ac:dyDescent="0.3">
      <c r="A7" s="4" t="s">
        <v>28</v>
      </c>
      <c r="B7">
        <v>0.33</v>
      </c>
      <c r="C7" s="5"/>
      <c r="D7" t="str">
        <f t="shared" si="0"/>
        <v/>
      </c>
    </row>
    <row r="8" spans="1:4" x14ac:dyDescent="0.3">
      <c r="A8" s="4" t="s">
        <v>30</v>
      </c>
      <c r="B8">
        <v>9.6999999999999993</v>
      </c>
      <c r="C8" s="5"/>
      <c r="D8" t="str">
        <f t="shared" si="0"/>
        <v/>
      </c>
    </row>
    <row r="9" spans="1:4" x14ac:dyDescent="0.3">
      <c r="A9" s="4" t="s">
        <v>32</v>
      </c>
      <c r="B9">
        <v>61</v>
      </c>
      <c r="C9" s="5"/>
      <c r="D9" t="str">
        <f t="shared" si="0"/>
        <v/>
      </c>
    </row>
    <row r="10" spans="1:4" x14ac:dyDescent="0.3">
      <c r="A10" s="4" t="s">
        <v>34</v>
      </c>
      <c r="B10">
        <v>71</v>
      </c>
      <c r="C10" s="5"/>
      <c r="D10" t="str">
        <f t="shared" si="0"/>
        <v/>
      </c>
    </row>
    <row r="11" spans="1:4" x14ac:dyDescent="0.3">
      <c r="A11" s="4" t="s">
        <v>36</v>
      </c>
      <c r="B11">
        <v>26.7</v>
      </c>
      <c r="C11" s="5"/>
      <c r="D11" t="str">
        <f t="shared" si="0"/>
        <v/>
      </c>
    </row>
    <row r="12" spans="1:4" x14ac:dyDescent="0.3">
      <c r="A12" s="4" t="s">
        <v>38</v>
      </c>
      <c r="B12">
        <v>15</v>
      </c>
      <c r="C12" s="5"/>
      <c r="D12" t="str">
        <f t="shared" si="0"/>
        <v/>
      </c>
    </row>
  </sheetData>
  <conditionalFormatting sqref="D2:D12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280C-2EC6-4390-91E6-AB1E44B64F69}">
  <dimension ref="A1:D12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16</v>
      </c>
      <c r="C1" s="3" t="s">
        <v>17</v>
      </c>
      <c r="D1" s="3"/>
    </row>
    <row r="2" spans="1:4" x14ac:dyDescent="0.3">
      <c r="A2" s="4" t="s">
        <v>18</v>
      </c>
      <c r="B2" s="2" t="s">
        <v>19</v>
      </c>
      <c r="C2">
        <f>ROUND(100*(FS!C2-FS!C3)/FS!C2,1)</f>
        <v>31</v>
      </c>
    </row>
    <row r="3" spans="1:4" x14ac:dyDescent="0.3">
      <c r="A3" s="4" t="s">
        <v>20</v>
      </c>
      <c r="B3" s="2" t="s">
        <v>21</v>
      </c>
      <c r="C3">
        <f>FS!C2-FS!C3-FS!C4-FS!C5-FS!C6</f>
        <v>4510000</v>
      </c>
    </row>
    <row r="4" spans="1:4" x14ac:dyDescent="0.3">
      <c r="A4" s="4" t="s">
        <v>22</v>
      </c>
      <c r="B4" s="2" t="s">
        <v>23</v>
      </c>
      <c r="C4">
        <f>ROUND(100*(FS!C2-FS!C3-FS!C4-FS!C5-FS!C6)/FS!C2,1)</f>
        <v>8.1999999999999993</v>
      </c>
    </row>
    <row r="5" spans="1:4" ht="28.8" x14ac:dyDescent="0.3">
      <c r="A5" s="4" t="s">
        <v>24</v>
      </c>
      <c r="B5" s="2" t="s">
        <v>25</v>
      </c>
      <c r="C5">
        <f>ROUND((FS!C7+FS!C8+FS!C9)/FS!C10,2)</f>
        <v>1.83</v>
      </c>
    </row>
    <row r="6" spans="1:4" x14ac:dyDescent="0.3">
      <c r="A6" s="4" t="s">
        <v>26</v>
      </c>
      <c r="B6" s="2" t="s">
        <v>27</v>
      </c>
      <c r="C6">
        <f>ROUND((FS!C8+FS!C9)/FS!C10,2)</f>
        <v>1.08</v>
      </c>
    </row>
    <row r="7" spans="1:4" x14ac:dyDescent="0.3">
      <c r="A7" s="4" t="s">
        <v>28</v>
      </c>
      <c r="B7" s="2" t="s">
        <v>29</v>
      </c>
      <c r="C7">
        <f>ROUND(FS!C11/FS!C12,2)</f>
        <v>0.33</v>
      </c>
    </row>
    <row r="8" spans="1:4" x14ac:dyDescent="0.3">
      <c r="A8" s="4" t="s">
        <v>30</v>
      </c>
      <c r="B8" s="2" t="s">
        <v>31</v>
      </c>
      <c r="C8">
        <f>ROUND((FS!C2-FS!C3-FS!C4)/FS!C5,1)</f>
        <v>9.6999999999999993</v>
      </c>
    </row>
    <row r="9" spans="1:4" x14ac:dyDescent="0.3">
      <c r="A9" s="4" t="s">
        <v>32</v>
      </c>
      <c r="B9" s="2" t="s">
        <v>33</v>
      </c>
      <c r="C9">
        <f>ROUND(FS!C8/FS!C2*365,0)</f>
        <v>61</v>
      </c>
    </row>
    <row r="10" spans="1:4" x14ac:dyDescent="0.3">
      <c r="A10" s="4" t="s">
        <v>34</v>
      </c>
      <c r="B10" s="2" t="s">
        <v>35</v>
      </c>
      <c r="C10">
        <f>ROUND(FS!C7/FS!C3*365,0)</f>
        <v>71</v>
      </c>
    </row>
    <row r="11" spans="1:4" x14ac:dyDescent="0.3">
      <c r="A11" s="4" t="s">
        <v>36</v>
      </c>
      <c r="B11" s="2" t="s">
        <v>37</v>
      </c>
      <c r="C11">
        <f>ROUND(100*(FS!C2-FS!C3-FS!C4-FS!C5-FS!C6)/FS!C12,1)</f>
        <v>26.7</v>
      </c>
    </row>
    <row r="12" spans="1:4" x14ac:dyDescent="0.3">
      <c r="A12" s="4" t="s">
        <v>38</v>
      </c>
      <c r="B12" s="2" t="s">
        <v>39</v>
      </c>
      <c r="C12">
        <f>ROUND(100*(FS!C2/FS!B2-1),1)</f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workbookViewId="0"/>
  </sheetViews>
  <sheetFormatPr defaultRowHeight="14.4" x14ac:dyDescent="0.3"/>
  <cols>
    <col min="1" max="1" width="20" customWidth="1"/>
    <col min="2" max="3" width="13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48000000</v>
      </c>
      <c r="C2">
        <v>55200000</v>
      </c>
    </row>
    <row r="3" spans="1:3" x14ac:dyDescent="0.3">
      <c r="A3" t="s">
        <v>4</v>
      </c>
      <c r="B3">
        <v>33600000</v>
      </c>
      <c r="C3">
        <v>38100000</v>
      </c>
    </row>
    <row r="4" spans="1:3" x14ac:dyDescent="0.3">
      <c r="A4" t="s">
        <v>5</v>
      </c>
      <c r="B4">
        <v>9100000</v>
      </c>
      <c r="C4">
        <v>10400000</v>
      </c>
    </row>
    <row r="5" spans="1:3" x14ac:dyDescent="0.3">
      <c r="A5" t="s">
        <v>6</v>
      </c>
      <c r="B5">
        <v>720000</v>
      </c>
      <c r="C5">
        <v>690000</v>
      </c>
    </row>
    <row r="6" spans="1:3" x14ac:dyDescent="0.3">
      <c r="A6" t="s">
        <v>7</v>
      </c>
      <c r="B6">
        <v>1150000</v>
      </c>
      <c r="C6">
        <v>1500000</v>
      </c>
    </row>
    <row r="7" spans="1:3" x14ac:dyDescent="0.3">
      <c r="A7" t="s">
        <v>8</v>
      </c>
      <c r="B7">
        <v>6200000</v>
      </c>
      <c r="C7">
        <v>7400000</v>
      </c>
    </row>
    <row r="8" spans="1:3" x14ac:dyDescent="0.3">
      <c r="A8" t="s">
        <v>9</v>
      </c>
      <c r="B8">
        <v>7900000</v>
      </c>
      <c r="C8">
        <v>9300000</v>
      </c>
    </row>
    <row r="9" spans="1:3" x14ac:dyDescent="0.3">
      <c r="A9" t="s">
        <v>10</v>
      </c>
      <c r="B9">
        <v>1800000</v>
      </c>
      <c r="C9">
        <v>1250000</v>
      </c>
    </row>
    <row r="10" spans="1:3" x14ac:dyDescent="0.3">
      <c r="A10" t="s">
        <v>11</v>
      </c>
      <c r="B10">
        <v>8600000</v>
      </c>
      <c r="C10">
        <v>9800000</v>
      </c>
    </row>
    <row r="11" spans="1:3" x14ac:dyDescent="0.3">
      <c r="A11" t="s">
        <v>12</v>
      </c>
      <c r="B11">
        <v>6000000</v>
      </c>
      <c r="C11">
        <v>5500000</v>
      </c>
    </row>
    <row r="12" spans="1:3" x14ac:dyDescent="0.3">
      <c r="A12" t="s">
        <v>13</v>
      </c>
      <c r="B12">
        <v>14500000</v>
      </c>
      <c r="C12">
        <v>16900000</v>
      </c>
    </row>
    <row r="13" spans="1:3" x14ac:dyDescent="0.3">
      <c r="A13" t="s">
        <v>14</v>
      </c>
      <c r="B13">
        <v>5200000</v>
      </c>
      <c r="C13">
        <v>6000000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2026-10-04T02:05:31Z</dcterms:modified>
</cp:coreProperties>
</file>